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AGENDA_2019\UPr\Ridzonova\Verejné obstarávanie\Rok 2019\Zakazky s nizkou hodnotou\Vymena povrchu ihriska\ZS s MS Pionierska 4\"/>
    </mc:Choice>
  </mc:AlternateContent>
  <bookViews>
    <workbookView xWindow="14820" yWindow="330" windowWidth="13710" windowHeight="15180"/>
  </bookViews>
  <sheets>
    <sheet name="Multifunkčné..." sheetId="2" r:id="rId1"/>
  </sheets>
  <definedNames>
    <definedName name="_xlnm.Print_Titles" localSheetId="0">Multifunkčné...!$120:$120</definedName>
    <definedName name="_xlnm.Print_Area" localSheetId="0">Multifunkčné...!$C$4:$Q$70,Multifunkčné...!$C$76:$Q$104,Multifunkčné...!$C$110:$Q$144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4" i="2" l="1"/>
  <c r="BK129" i="2"/>
  <c r="N129" i="2" s="1"/>
  <c r="N92" i="2" s="1"/>
  <c r="BI143" i="2"/>
  <c r="BH143" i="2"/>
  <c r="BG143" i="2"/>
  <c r="BF143" i="2"/>
  <c r="BE143" i="2"/>
  <c r="AA143" i="2"/>
  <c r="Y143" i="2"/>
  <c r="W143" i="2"/>
  <c r="W141" i="2" s="1"/>
  <c r="BK143" i="2"/>
  <c r="N143" i="2"/>
  <c r="BI142" i="2"/>
  <c r="BH142" i="2"/>
  <c r="BG142" i="2"/>
  <c r="BE142" i="2"/>
  <c r="AA142" i="2"/>
  <c r="AA141" i="2" s="1"/>
  <c r="Y142" i="2"/>
  <c r="Y141" i="2" s="1"/>
  <c r="W142" i="2"/>
  <c r="BK142" i="2"/>
  <c r="BK141" i="2" s="1"/>
  <c r="N141" i="2" s="1"/>
  <c r="N94" i="2" s="1"/>
  <c r="N142" i="2"/>
  <c r="BF142" i="2" s="1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E138" i="2"/>
  <c r="AA138" i="2"/>
  <c r="AA137" i="2" s="1"/>
  <c r="Y138" i="2"/>
  <c r="Y137" i="2" s="1"/>
  <c r="W138" i="2"/>
  <c r="W137" i="2" s="1"/>
  <c r="BK138" i="2"/>
  <c r="BK137" i="2" s="1"/>
  <c r="N137" i="2" s="1"/>
  <c r="N93" i="2" s="1"/>
  <c r="N138" i="2"/>
  <c r="BF138" i="2" s="1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E135" i="2"/>
  <c r="AA135" i="2"/>
  <c r="Y135" i="2"/>
  <c r="W135" i="2"/>
  <c r="BK135" i="2"/>
  <c r="N135" i="2"/>
  <c r="BF135" i="2" s="1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E131" i="2"/>
  <c r="AA131" i="2"/>
  <c r="AA129" i="2" s="1"/>
  <c r="Y131" i="2"/>
  <c r="W131" i="2"/>
  <c r="BK131" i="2"/>
  <c r="N131" i="2"/>
  <c r="BF131" i="2" s="1"/>
  <c r="BI130" i="2"/>
  <c r="BH130" i="2"/>
  <c r="BG130" i="2"/>
  <c r="BF130" i="2"/>
  <c r="BE130" i="2"/>
  <c r="AA130" i="2"/>
  <c r="Y130" i="2"/>
  <c r="Y129" i="2" s="1"/>
  <c r="W130" i="2"/>
  <c r="W129" i="2" s="1"/>
  <c r="BK130" i="2"/>
  <c r="N130" i="2"/>
  <c r="BI128" i="2"/>
  <c r="BH128" i="2"/>
  <c r="BG128" i="2"/>
  <c r="BF128" i="2"/>
  <c r="BE128" i="2"/>
  <c r="H32" i="2" s="1"/>
  <c r="AA128" i="2"/>
  <c r="Y128" i="2"/>
  <c r="W128" i="2"/>
  <c r="BK128" i="2"/>
  <c r="N128" i="2"/>
  <c r="BI127" i="2"/>
  <c r="BH127" i="2"/>
  <c r="BG127" i="2"/>
  <c r="H34" i="2" s="1"/>
  <c r="BE127" i="2"/>
  <c r="AA127" i="2"/>
  <c r="AA126" i="2" s="1"/>
  <c r="Y127" i="2"/>
  <c r="Y126" i="2" s="1"/>
  <c r="W127" i="2"/>
  <c r="W126" i="2" s="1"/>
  <c r="BK127" i="2"/>
  <c r="BK126" i="2" s="1"/>
  <c r="N126" i="2" s="1"/>
  <c r="N91" i="2" s="1"/>
  <c r="N127" i="2"/>
  <c r="BF127" i="2" s="1"/>
  <c r="BI125" i="2"/>
  <c r="BH125" i="2"/>
  <c r="BG125" i="2"/>
  <c r="BF125" i="2"/>
  <c r="BE125" i="2"/>
  <c r="AA125" i="2"/>
  <c r="Y125" i="2"/>
  <c r="W125" i="2"/>
  <c r="W123" i="2" s="1"/>
  <c r="BK125" i="2"/>
  <c r="N125" i="2"/>
  <c r="BI124" i="2"/>
  <c r="BH124" i="2"/>
  <c r="BG124" i="2"/>
  <c r="BE124" i="2"/>
  <c r="AA124" i="2"/>
  <c r="AA123" i="2" s="1"/>
  <c r="AA122" i="2" s="1"/>
  <c r="AA121" i="2" s="1"/>
  <c r="Y124" i="2"/>
  <c r="Y123" i="2" s="1"/>
  <c r="W124" i="2"/>
  <c r="BK124" i="2"/>
  <c r="BK123" i="2" s="1"/>
  <c r="N124" i="2"/>
  <c r="BF124" i="2" s="1"/>
  <c r="M118" i="2"/>
  <c r="F118" i="2"/>
  <c r="F117" i="2"/>
  <c r="F115" i="2"/>
  <c r="F11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8" i="2"/>
  <c r="BH98" i="2"/>
  <c r="BG98" i="2"/>
  <c r="BE98" i="2"/>
  <c r="BI97" i="2"/>
  <c r="H36" i="2" s="1"/>
  <c r="BH97" i="2"/>
  <c r="H35" i="2" s="1"/>
  <c r="BG97" i="2"/>
  <c r="BE97" i="2"/>
  <c r="M32" i="2" s="1"/>
  <c r="M84" i="2"/>
  <c r="F84" i="2"/>
  <c r="F83" i="2"/>
  <c r="F81" i="2"/>
  <c r="F79" i="2"/>
  <c r="F112" i="2"/>
  <c r="F78" i="2" l="1"/>
  <c r="N123" i="2"/>
  <c r="N90" i="2" s="1"/>
  <c r="BK122" i="2"/>
  <c r="Y122" i="2"/>
  <c r="Y121" i="2" s="1"/>
  <c r="W122" i="2"/>
  <c r="W121" i="2" s="1"/>
  <c r="BK121" i="2" l="1"/>
  <c r="N121" i="2" s="1"/>
  <c r="N88" i="2" s="1"/>
  <c r="N122" i="2"/>
  <c r="N89" i="2" s="1"/>
  <c r="N101" i="2" l="1"/>
  <c r="BF101" i="2" s="1"/>
  <c r="N102" i="2"/>
  <c r="BF102" i="2" s="1"/>
  <c r="N100" i="2"/>
  <c r="BF100" i="2" s="1"/>
  <c r="N98" i="2"/>
  <c r="BF98" i="2" s="1"/>
  <c r="M27" i="2"/>
  <c r="N97" i="2"/>
  <c r="N99" i="2"/>
  <c r="BF99" i="2" s="1"/>
  <c r="BF97" i="2" l="1"/>
  <c r="N96" i="2"/>
  <c r="M33" i="2" l="1"/>
  <c r="H33" i="2"/>
  <c r="M28" i="2"/>
  <c r="L104" i="2"/>
  <c r="M30" i="2" l="1"/>
  <c r="L38" i="2" l="1"/>
</calcChain>
</file>

<file path=xl/sharedStrings.xml><?xml version="1.0" encoding="utf-8"?>
<sst xmlns="http://schemas.openxmlformats.org/spreadsheetml/2006/main" count="408" uniqueCount="165">
  <si>
    <t>Hárok obsahuje:</t>
  </si>
  <si>
    <t/>
  </si>
  <si>
    <t>False</t>
  </si>
  <si>
    <t>optimalizované pre tlač zostáv vo formáte A4 - na výšku</t>
  </si>
  <si>
    <t>&gt;&gt;  skryté stĺpce  &lt;&lt;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</si>
  <si>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</si>
  <si>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</si>
  <si>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</si>
  <si>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</si>
  <si>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</si>
  <si>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Brezno</t>
  </si>
  <si>
    <t>Dátum:</t>
  </si>
  <si>
    <t>Objednávateľ:</t>
  </si>
  <si>
    <t>IČO:</t>
  </si>
  <si>
    <t>00313319</t>
  </si>
  <si>
    <t>Mesto Brezno, nám. gen. M.R.Štefánika 1, Brezno</t>
  </si>
  <si>
    <t>IČO DPH:</t>
  </si>
  <si>
    <t>Zhotoviteľ:</t>
  </si>
  <si>
    <t>Projektant:</t>
  </si>
  <si>
    <t>Spracovateľ:</t>
  </si>
  <si>
    <t>Ing. Rozenberg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</si>
  <si>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</si>
  <si>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</si>
  <si>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</si>
  <si>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</si>
  <si>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</si>
  <si>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</si>
  <si>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</si>
  <si>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</si>
  <si>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</si>
  <si>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</si>
  <si>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</si>
  <si>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</si>
  <si>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</si>
  <si>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</si>
  <si>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</si>
  <si>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</si>
  <si>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</si>
  <si>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</si>
  <si>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</si>
  <si>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</si>
  <si>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</si>
  <si>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</si>
  <si>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{8f36e5a4-17fd-4b26-a715-6424ba6e09f0}</t>
  </si>
  <si>
    <t>Ostatné náklady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</si>
  <si>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</si>
  <si>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</si>
  <si>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</si>
  <si>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</si>
  <si>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</si>
  <si>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</si>
  <si>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</si>
  <si>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</si>
  <si>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51-2019-01 - Multifunkčné ihrisko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</si>
  <si>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</si>
  <si>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</si>
  <si>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</si>
  <si>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</si>
  <si>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</si>
  <si>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</si>
  <si>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</si>
  <si>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</si>
  <si>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</si>
  <si>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</si>
  <si>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</si>
  <si>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</si>
  <si>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2) Ostatné náklady</t>
  </si>
  <si>
    <t>Zariad. staveniska</t>
  </si>
  <si>
    <t>VRN</t>
  </si>
  <si>
    <t>2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</si>
  <si>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</si>
  <si>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</si>
  <si>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</si>
  <si>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</si>
  <si>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</si>
  <si>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</si>
  <si>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</si>
  <si>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</si>
  <si>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</si>
  <si>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</si>
  <si>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</si>
  <si>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</si>
  <si>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</si>
  <si>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</si>
  <si>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</si>
  <si>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</si>
  <si>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</si>
  <si>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</si>
  <si>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</si>
  <si>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</si>
  <si>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</si>
  <si>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</si>
  <si>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113107111.n</t>
  </si>
  <si>
    <t>Demontáž pôvodného povrchu - Odstránenie umelého trávnika</t>
  </si>
  <si>
    <t>m2</t>
  </si>
  <si>
    <t>4</t>
  </si>
  <si>
    <t>610454634</t>
  </si>
  <si>
    <t>180502212.n</t>
  </si>
  <si>
    <t>Zapieskovanie umelej trávy kremičitým pieskom</t>
  </si>
  <si>
    <t>1890123573</t>
  </si>
  <si>
    <t>3</t>
  </si>
  <si>
    <t>247533000.n</t>
  </si>
  <si>
    <t>Dodávka a montáž nového umelého trávnika: Lepidlo PU mrazuvzdorné</t>
  </si>
  <si>
    <t>kg</t>
  </si>
  <si>
    <t>-1979826691</t>
  </si>
  <si>
    <t>247561112.n</t>
  </si>
  <si>
    <t>Dodávka a montáž nového umelého trávnika: Podlepovacia páska</t>
  </si>
  <si>
    <t>m</t>
  </si>
  <si>
    <t>1272833622</t>
  </si>
  <si>
    <t>5</t>
  </si>
  <si>
    <t>564721111.n</t>
  </si>
  <si>
    <t>Oprava podkladových vrstiev - dodávka a montáž: Úprava podkladu - doplnenie z kameniva drveného so zhutnením a zrovnaním hr. 1 cm</t>
  </si>
  <si>
    <t>1332952540</t>
  </si>
  <si>
    <t>6</t>
  </si>
  <si>
    <t>564721112.n</t>
  </si>
  <si>
    <t>Oprava podkladových vrstiev - dodávka a montáž: Kamenivo drvené 0/4 vrátane dopravy</t>
  </si>
  <si>
    <t>t</t>
  </si>
  <si>
    <t>1640933973</t>
  </si>
  <si>
    <t>7</t>
  </si>
  <si>
    <t>581114111.n</t>
  </si>
  <si>
    <t>Dodávka a montáž nového umelého trávnika: Piesok sklársky praný sušený</t>
  </si>
  <si>
    <t>516817182</t>
  </si>
  <si>
    <t>8</t>
  </si>
  <si>
    <t>589116112.n</t>
  </si>
  <si>
    <t>Dodávka a montáž nového umelého trávnika: Montáž umelého trávnika</t>
  </si>
  <si>
    <t>-1476582119</t>
  </si>
  <si>
    <t>9</t>
  </si>
  <si>
    <t>589116114.n</t>
  </si>
  <si>
    <t>Dodávka a montáž nového umelého trávnika: Montáž umelého trávnika -Príplatok za dvojfarebné prevedenie trávnika -červenozelené, čierovanie tenis biele</t>
  </si>
  <si>
    <t>súb.</t>
  </si>
  <si>
    <t>-904472788</t>
  </si>
  <si>
    <t>10</t>
  </si>
  <si>
    <t>589116113.n</t>
  </si>
  <si>
    <t>Oprava drenážneho systému - dodávka a montáž: Zrovnanie a úprava podkladove vrstvy podložia pred montážou umelého trávnika</t>
  </si>
  <si>
    <t>1255383677</t>
  </si>
  <si>
    <t>11</t>
  </si>
  <si>
    <t>M</t>
  </si>
  <si>
    <t>0057211300.n</t>
  </si>
  <si>
    <t>Dodávka a montáž nového umelého trávnika</t>
  </si>
  <si>
    <t>-582570697</t>
  </si>
  <si>
    <t>12</t>
  </si>
  <si>
    <t>966641111.n</t>
  </si>
  <si>
    <t>Demontáž pôvodného povrchu: naloženie umelého trávnika</t>
  </si>
  <si>
    <t>-2072800629</t>
  </si>
  <si>
    <t>13</t>
  </si>
  <si>
    <t>979082213.n</t>
  </si>
  <si>
    <t>Vodorovné premiestnenie umelého trávnika</t>
  </si>
  <si>
    <t>448206805</t>
  </si>
  <si>
    <t>14</t>
  </si>
  <si>
    <t>979089112.n</t>
  </si>
  <si>
    <t>Poplatok za skládkovanie</t>
  </si>
  <si>
    <t>-760157949</t>
  </si>
  <si>
    <t>15</t>
  </si>
  <si>
    <t>998235011.n</t>
  </si>
  <si>
    <t>Dodávka a montáž nového umelého trávnika : Doprava umelého trávnika a príslušenstva</t>
  </si>
  <si>
    <t>súb</t>
  </si>
  <si>
    <t>-440033913</t>
  </si>
  <si>
    <t>16</t>
  </si>
  <si>
    <t>998235091.n</t>
  </si>
  <si>
    <t>Dodávka a montáž nového umelého trávnika: Doprava piesku</t>
  </si>
  <si>
    <t>-1435492869</t>
  </si>
  <si>
    <t>VP - Práce naviac</t>
  </si>
  <si>
    <t>PN</t>
  </si>
  <si>
    <t>doplní uchádzač</t>
  </si>
  <si>
    <t>Výmena trávnika na multifunkčnom ihrisku  pri ZŠ s MŠ K. Rapoša, Pionierska 4, Brezno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</si>
</sst>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color rgb="FFFF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70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2" fillId="0" borderId="10" xfId="0" applyNumberFormat="1" applyFont="1" applyBorder="1" applyAlignment="1"/>
    <xf numFmtId="166" fontId="22" fillId="0" borderId="11" xfId="0" applyNumberFormat="1" applyFont="1" applyBorder="1" applyAlignment="1"/>
    <xf numFmtId="167" fontId="2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167" fontId="4" fillId="0" borderId="10" xfId="0" applyNumberFormat="1" applyFont="1" applyBorder="1" applyAlignment="1"/>
    <xf numFmtId="167" fontId="4" fillId="0" borderId="10" xfId="0" applyNumberFormat="1" applyFont="1" applyBorder="1" applyAlignment="1">
      <alignment vertical="center"/>
    </xf>
    <xf numFmtId="0" fontId="9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Border="1" applyAlignment="1" applyProtection="1">
      <alignment horizontal="left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17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0" fontId="24" fillId="0" borderId="23" xfId="0" applyFont="1" applyBorder="1" applyAlignment="1" applyProtection="1">
      <alignment horizontal="left" vertical="center" wrapText="1"/>
      <protection locked="0"/>
    </xf>
    <xf numFmtId="167" fontId="24" fillId="4" borderId="23" xfId="0" applyNumberFormat="1" applyFont="1" applyFill="1" applyBorder="1" applyAlignment="1" applyProtection="1">
      <alignment vertical="center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4" fontId="17" fillId="5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5" borderId="21" xfId="0" applyFont="1" applyFill="1" applyBorder="1" applyAlignment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4" fontId="5" fillId="4" borderId="0" xfId="0" applyNumberFormat="1" applyFont="1" applyFill="1" applyBorder="1" applyAlignment="1" applyProtection="1">
      <alignment vertical="center"/>
      <protection locked="0"/>
    </xf>
    <xf numFmtId="4" fontId="5" fillId="0" borderId="0" xfId="0" applyNumberFormat="1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5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5"/>
  <sheetViews>
    <sheetView showGridLines="0" tabSelected="1" workbookViewId="0">
      <pane ySplit="1" topLeftCell="A169" activePane="bottomLeft" state="frozen"/>
      <selection pane="bottomLeft" activeCell="F7" sqref="F7:P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4"/>
      <c r="B1" s="6"/>
      <c r="C1" s="6"/>
      <c r="D1" s="7" t="s">
        <v>0</v>
      </c>
      <c r="E1" s="6"/>
      <c r="F1" s="8" t="s">
        <v>46</v>
      </c>
      <c r="G1" s="8"/>
      <c r="H1" s="115" t="s">
        <v>47</v>
      </c>
      <c r="I1" s="115"/>
      <c r="J1" s="115"/>
      <c r="K1" s="115"/>
      <c r="L1" s="8" t="s">
        <v>48</v>
      </c>
      <c r="M1" s="6"/>
      <c r="N1" s="6"/>
      <c r="O1" s="7" t="s">
        <v>49</v>
      </c>
      <c r="P1" s="6"/>
      <c r="Q1" s="6"/>
      <c r="R1" s="6"/>
      <c r="S1" s="8" t="s">
        <v>50</v>
      </c>
      <c r="T1" s="8"/>
      <c r="U1" s="54"/>
      <c r="V1" s="54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 x14ac:dyDescent="0.3">
      <c r="C2" s="163" t="s">
        <v>3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S2" s="116" t="s">
        <v>4</v>
      </c>
      <c r="T2" s="117"/>
      <c r="U2" s="117"/>
      <c r="V2" s="117"/>
      <c r="W2" s="117"/>
      <c r="X2" s="117"/>
      <c r="Y2" s="117"/>
      <c r="Z2" s="117"/>
      <c r="AA2" s="117"/>
      <c r="AB2" s="117"/>
      <c r="AC2" s="117"/>
      <c r="AT2" s="10" t="s">
        <v>43</v>
      </c>
    </row>
    <row r="3" spans="1:66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41</v>
      </c>
    </row>
    <row r="4" spans="1:66" ht="36.950000000000003" customHeight="1" x14ac:dyDescent="0.3">
      <c r="B4" s="14"/>
      <c r="C4" s="133" t="s">
        <v>51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"/>
      <c r="T4" s="16" t="s">
        <v>5</v>
      </c>
      <c r="AT4" s="10" t="s">
        <v>2</v>
      </c>
    </row>
    <row r="5" spans="1:66" ht="6.95" customHeight="1" x14ac:dyDescent="0.3">
      <c r="B5" s="14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5"/>
    </row>
    <row r="6" spans="1:66" ht="25.35" customHeight="1" x14ac:dyDescent="0.3">
      <c r="B6" s="14"/>
      <c r="C6" s="17"/>
      <c r="D6" s="20" t="s">
        <v>6</v>
      </c>
      <c r="E6" s="17"/>
      <c r="F6" s="135" t="s">
        <v>164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7"/>
      <c r="R6" s="15"/>
    </row>
    <row r="7" spans="1:66" s="1" customFormat="1" ht="32.85" customHeight="1" x14ac:dyDescent="0.3">
      <c r="B7" s="22"/>
      <c r="C7" s="23"/>
      <c r="D7" s="19" t="s">
        <v>52</v>
      </c>
      <c r="E7" s="23"/>
      <c r="F7" s="165" t="s">
        <v>53</v>
      </c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23"/>
      <c r="R7" s="24"/>
    </row>
    <row r="8" spans="1:66" s="1" customFormat="1" ht="14.45" customHeight="1" x14ac:dyDescent="0.3">
      <c r="B8" s="22"/>
      <c r="C8" s="23"/>
      <c r="D8" s="20" t="s">
        <v>7</v>
      </c>
      <c r="E8" s="23"/>
      <c r="F8" s="18" t="s">
        <v>1</v>
      </c>
      <c r="G8" s="23"/>
      <c r="H8" s="23"/>
      <c r="I8" s="23"/>
      <c r="J8" s="23"/>
      <c r="K8" s="23"/>
      <c r="L8" s="23"/>
      <c r="M8" s="20" t="s">
        <v>8</v>
      </c>
      <c r="N8" s="23"/>
      <c r="O8" s="18" t="s">
        <v>1</v>
      </c>
      <c r="P8" s="23"/>
      <c r="Q8" s="23"/>
      <c r="R8" s="24"/>
    </row>
    <row r="9" spans="1:66" s="1" customFormat="1" ht="14.45" customHeight="1" x14ac:dyDescent="0.3">
      <c r="B9" s="22"/>
      <c r="C9" s="23"/>
      <c r="D9" s="20" t="s">
        <v>9</v>
      </c>
      <c r="E9" s="23"/>
      <c r="F9" s="18" t="s">
        <v>10</v>
      </c>
      <c r="G9" s="23"/>
      <c r="H9" s="23"/>
      <c r="I9" s="23"/>
      <c r="J9" s="23"/>
      <c r="K9" s="23"/>
      <c r="L9" s="23"/>
      <c r="M9" s="20" t="s">
        <v>11</v>
      </c>
      <c r="N9" s="23"/>
      <c r="O9" s="166">
        <v>43787</v>
      </c>
      <c r="P9" s="138"/>
      <c r="Q9" s="23"/>
      <c r="R9" s="24"/>
    </row>
    <row r="10" spans="1:66" s="1" customFormat="1" ht="10.9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 x14ac:dyDescent="0.3">
      <c r="B11" s="22"/>
      <c r="C11" s="23"/>
      <c r="D11" s="20" t="s">
        <v>12</v>
      </c>
      <c r="E11" s="23"/>
      <c r="F11" s="23"/>
      <c r="G11" s="23"/>
      <c r="H11" s="23"/>
      <c r="I11" s="23"/>
      <c r="J11" s="23"/>
      <c r="K11" s="23"/>
      <c r="L11" s="23"/>
      <c r="M11" s="20" t="s">
        <v>13</v>
      </c>
      <c r="N11" s="23"/>
      <c r="O11" s="139" t="s">
        <v>14</v>
      </c>
      <c r="P11" s="139"/>
      <c r="Q11" s="23"/>
      <c r="R11" s="24"/>
    </row>
    <row r="12" spans="1:66" s="1" customFormat="1" ht="18" customHeight="1" x14ac:dyDescent="0.3">
      <c r="B12" s="22"/>
      <c r="C12" s="23"/>
      <c r="D12" s="23"/>
      <c r="E12" s="18" t="s">
        <v>15</v>
      </c>
      <c r="F12" s="23"/>
      <c r="G12" s="23"/>
      <c r="H12" s="23"/>
      <c r="I12" s="23"/>
      <c r="J12" s="23"/>
      <c r="K12" s="23"/>
      <c r="L12" s="23"/>
      <c r="M12" s="20" t="s">
        <v>16</v>
      </c>
      <c r="N12" s="23"/>
      <c r="O12" s="139" t="s">
        <v>1</v>
      </c>
      <c r="P12" s="139"/>
      <c r="Q12" s="23"/>
      <c r="R12" s="24"/>
    </row>
    <row r="13" spans="1:66" s="1" customFormat="1" ht="6.95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 x14ac:dyDescent="0.3">
      <c r="B14" s="22"/>
      <c r="C14" s="23"/>
      <c r="D14" s="20" t="s">
        <v>17</v>
      </c>
      <c r="E14" s="23"/>
      <c r="F14" s="23"/>
      <c r="G14" s="23"/>
      <c r="H14" s="23"/>
      <c r="I14" s="23"/>
      <c r="J14" s="23"/>
      <c r="K14" s="23"/>
      <c r="L14" s="23"/>
      <c r="M14" s="20" t="s">
        <v>13</v>
      </c>
      <c r="N14" s="23"/>
      <c r="O14" s="167" t="s">
        <v>1</v>
      </c>
      <c r="P14" s="139"/>
      <c r="Q14" s="23"/>
      <c r="R14" s="24"/>
    </row>
    <row r="15" spans="1:66" s="1" customFormat="1" ht="18" customHeight="1" x14ac:dyDescent="0.3">
      <c r="B15" s="22"/>
      <c r="C15" s="23"/>
      <c r="D15" s="23"/>
      <c r="E15" s="168" t="s">
        <v>163</v>
      </c>
      <c r="F15" s="169"/>
      <c r="G15" s="169"/>
      <c r="H15" s="169"/>
      <c r="I15" s="169"/>
      <c r="J15" s="169"/>
      <c r="K15" s="169"/>
      <c r="L15" s="169"/>
      <c r="M15" s="20" t="s">
        <v>16</v>
      </c>
      <c r="N15" s="23"/>
      <c r="O15" s="167" t="s">
        <v>1</v>
      </c>
      <c r="P15" s="139"/>
      <c r="Q15" s="23"/>
      <c r="R15" s="24"/>
    </row>
    <row r="16" spans="1:66" s="1" customFormat="1" ht="6.95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 x14ac:dyDescent="0.3">
      <c r="B17" s="22"/>
      <c r="C17" s="23"/>
      <c r="D17" s="20" t="s">
        <v>18</v>
      </c>
      <c r="E17" s="23"/>
      <c r="F17" s="23"/>
      <c r="G17" s="23"/>
      <c r="H17" s="23"/>
      <c r="I17" s="23"/>
      <c r="J17" s="23"/>
      <c r="K17" s="23"/>
      <c r="L17" s="23"/>
      <c r="M17" s="20" t="s">
        <v>13</v>
      </c>
      <c r="N17" s="23"/>
      <c r="O17" s="139"/>
      <c r="P17" s="139"/>
      <c r="Q17" s="23"/>
      <c r="R17" s="24"/>
    </row>
    <row r="18" spans="2:18" s="1" customFormat="1" ht="18" customHeight="1" x14ac:dyDescent="0.3">
      <c r="B18" s="22"/>
      <c r="C18" s="23"/>
      <c r="D18" s="23"/>
      <c r="E18" s="18"/>
      <c r="F18" s="23"/>
      <c r="G18" s="23"/>
      <c r="H18" s="23"/>
      <c r="I18" s="23"/>
      <c r="J18" s="23"/>
      <c r="K18" s="23"/>
      <c r="L18" s="23"/>
      <c r="M18" s="20" t="s">
        <v>16</v>
      </c>
      <c r="N18" s="23"/>
      <c r="O18" s="139"/>
      <c r="P18" s="139"/>
      <c r="Q18" s="23"/>
      <c r="R18" s="24"/>
    </row>
    <row r="19" spans="2:18" s="1" customFormat="1" ht="6.95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 x14ac:dyDescent="0.3">
      <c r="B20" s="22"/>
      <c r="C20" s="23"/>
      <c r="D20" s="20" t="s">
        <v>19</v>
      </c>
      <c r="E20" s="23"/>
      <c r="F20" s="23"/>
      <c r="G20" s="23"/>
      <c r="H20" s="23"/>
      <c r="I20" s="23"/>
      <c r="J20" s="23"/>
      <c r="K20" s="23"/>
      <c r="L20" s="23"/>
      <c r="M20" s="20" t="s">
        <v>13</v>
      </c>
      <c r="N20" s="23"/>
      <c r="O20" s="139" t="s">
        <v>1</v>
      </c>
      <c r="P20" s="139"/>
      <c r="Q20" s="23"/>
      <c r="R20" s="24"/>
    </row>
    <row r="21" spans="2:18" s="1" customFormat="1" ht="18" customHeight="1" x14ac:dyDescent="0.3">
      <c r="B21" s="22"/>
      <c r="C21" s="23"/>
      <c r="D21" s="23"/>
      <c r="E21" s="18" t="s">
        <v>20</v>
      </c>
      <c r="F21" s="23"/>
      <c r="G21" s="23"/>
      <c r="H21" s="23"/>
      <c r="I21" s="23"/>
      <c r="J21" s="23"/>
      <c r="K21" s="23"/>
      <c r="L21" s="23"/>
      <c r="M21" s="20" t="s">
        <v>16</v>
      </c>
      <c r="N21" s="23"/>
      <c r="O21" s="139" t="s">
        <v>1</v>
      </c>
      <c r="P21" s="139"/>
      <c r="Q21" s="23"/>
      <c r="R21" s="24"/>
    </row>
    <row r="22" spans="2:18" s="1" customFormat="1" ht="6.95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 x14ac:dyDescent="0.3">
      <c r="B23" s="22"/>
      <c r="C23" s="23"/>
      <c r="D23" s="20" t="s">
        <v>21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22.5" customHeight="1" x14ac:dyDescent="0.3">
      <c r="B24" s="22"/>
      <c r="C24" s="23"/>
      <c r="D24" s="23"/>
      <c r="E24" s="160" t="s">
        <v>1</v>
      </c>
      <c r="F24" s="160"/>
      <c r="G24" s="160"/>
      <c r="H24" s="160"/>
      <c r="I24" s="160"/>
      <c r="J24" s="160"/>
      <c r="K24" s="160"/>
      <c r="L24" s="160"/>
      <c r="M24" s="23"/>
      <c r="N24" s="23"/>
      <c r="O24" s="23"/>
      <c r="P24" s="23"/>
      <c r="Q24" s="23"/>
      <c r="R24" s="24"/>
    </row>
    <row r="25" spans="2:18" s="1" customFormat="1" ht="6.95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 x14ac:dyDescent="0.3">
      <c r="B27" s="22"/>
      <c r="C27" s="23"/>
      <c r="D27" s="55" t="s">
        <v>54</v>
      </c>
      <c r="E27" s="23"/>
      <c r="F27" s="23"/>
      <c r="G27" s="23"/>
      <c r="H27" s="23"/>
      <c r="I27" s="23"/>
      <c r="J27" s="23"/>
      <c r="K27" s="23"/>
      <c r="L27" s="23"/>
      <c r="M27" s="161">
        <f>N88</f>
        <v>0</v>
      </c>
      <c r="N27" s="161"/>
      <c r="O27" s="161"/>
      <c r="P27" s="161"/>
      <c r="Q27" s="23"/>
      <c r="R27" s="24"/>
    </row>
    <row r="28" spans="2:18" s="1" customFormat="1" ht="14.45" customHeight="1" x14ac:dyDescent="0.3">
      <c r="B28" s="22"/>
      <c r="C28" s="23"/>
      <c r="D28" s="21" t="s">
        <v>44</v>
      </c>
      <c r="E28" s="23"/>
      <c r="F28" s="23"/>
      <c r="G28" s="23"/>
      <c r="H28" s="23"/>
      <c r="I28" s="23"/>
      <c r="J28" s="23"/>
      <c r="K28" s="23"/>
      <c r="L28" s="23"/>
      <c r="M28" s="161">
        <f>N96</f>
        <v>0</v>
      </c>
      <c r="N28" s="161"/>
      <c r="O28" s="161"/>
      <c r="P28" s="161"/>
      <c r="Q28" s="23"/>
      <c r="R28" s="24"/>
    </row>
    <row r="29" spans="2:18" s="1" customFormat="1" ht="6.95" customHeigh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 x14ac:dyDescent="0.3">
      <c r="B30" s="22"/>
      <c r="C30" s="23"/>
      <c r="D30" s="56" t="s">
        <v>22</v>
      </c>
      <c r="E30" s="23"/>
      <c r="F30" s="23"/>
      <c r="G30" s="23"/>
      <c r="H30" s="23"/>
      <c r="I30" s="23"/>
      <c r="J30" s="23"/>
      <c r="K30" s="23"/>
      <c r="L30" s="23"/>
      <c r="M30" s="162">
        <f>ROUND(M27+M28,2)</f>
        <v>0</v>
      </c>
      <c r="N30" s="134"/>
      <c r="O30" s="134"/>
      <c r="P30" s="134"/>
      <c r="Q30" s="23"/>
      <c r="R30" s="24"/>
    </row>
    <row r="31" spans="2:18" s="1" customFormat="1" ht="6.95" customHeight="1" x14ac:dyDescent="0.3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 x14ac:dyDescent="0.3">
      <c r="B32" s="22"/>
      <c r="C32" s="23"/>
      <c r="D32" s="25" t="s">
        <v>23</v>
      </c>
      <c r="E32" s="25" t="s">
        <v>24</v>
      </c>
      <c r="F32" s="26">
        <v>0.2</v>
      </c>
      <c r="G32" s="57" t="s">
        <v>25</v>
      </c>
      <c r="H32" s="157">
        <f>(SUM(BE96:BE103)+SUM(BE121:BE143))</f>
        <v>0</v>
      </c>
      <c r="I32" s="134"/>
      <c r="J32" s="134"/>
      <c r="K32" s="23"/>
      <c r="L32" s="23"/>
      <c r="M32" s="157">
        <f>ROUND((SUM(BE96:BE103)+SUM(BE121:BE143)), 2)*F32</f>
        <v>0</v>
      </c>
      <c r="N32" s="134"/>
      <c r="O32" s="134"/>
      <c r="P32" s="134"/>
      <c r="Q32" s="23"/>
      <c r="R32" s="24"/>
    </row>
    <row r="33" spans="2:18" s="1" customFormat="1" ht="14.45" customHeight="1" x14ac:dyDescent="0.3">
      <c r="B33" s="22"/>
      <c r="C33" s="23"/>
      <c r="D33" s="23"/>
      <c r="E33" s="25" t="s">
        <v>26</v>
      </c>
      <c r="F33" s="26">
        <v>0.2</v>
      </c>
      <c r="G33" s="57" t="s">
        <v>25</v>
      </c>
      <c r="H33" s="157">
        <f>(SUM(BF96:BF103)+SUM(BF121:BF143))</f>
        <v>0</v>
      </c>
      <c r="I33" s="134"/>
      <c r="J33" s="134"/>
      <c r="K33" s="23"/>
      <c r="L33" s="23"/>
      <c r="M33" s="157">
        <f>ROUND((SUM(BF96:BF103)+SUM(BF121:BF143)), 2)*F33</f>
        <v>0</v>
      </c>
      <c r="N33" s="134"/>
      <c r="O33" s="134"/>
      <c r="P33" s="134"/>
      <c r="Q33" s="23"/>
      <c r="R33" s="24"/>
    </row>
    <row r="34" spans="2:18" s="1" customFormat="1" ht="14.45" hidden="1" customHeight="1" x14ac:dyDescent="0.3">
      <c r="B34" s="22"/>
      <c r="C34" s="23"/>
      <c r="D34" s="23"/>
      <c r="E34" s="25" t="s">
        <v>27</v>
      </c>
      <c r="F34" s="26">
        <v>0.2</v>
      </c>
      <c r="G34" s="57" t="s">
        <v>25</v>
      </c>
      <c r="H34" s="157">
        <f>(SUM(BG96:BG103)+SUM(BG121:BG143))</f>
        <v>0</v>
      </c>
      <c r="I34" s="134"/>
      <c r="J34" s="134"/>
      <c r="K34" s="23"/>
      <c r="L34" s="23"/>
      <c r="M34" s="157">
        <v>0</v>
      </c>
      <c r="N34" s="134"/>
      <c r="O34" s="134"/>
      <c r="P34" s="134"/>
      <c r="Q34" s="23"/>
      <c r="R34" s="24"/>
    </row>
    <row r="35" spans="2:18" s="1" customFormat="1" ht="14.45" hidden="1" customHeight="1" x14ac:dyDescent="0.3">
      <c r="B35" s="22"/>
      <c r="C35" s="23"/>
      <c r="D35" s="23"/>
      <c r="E35" s="25" t="s">
        <v>28</v>
      </c>
      <c r="F35" s="26">
        <v>0.2</v>
      </c>
      <c r="G35" s="57" t="s">
        <v>25</v>
      </c>
      <c r="H35" s="157">
        <f>(SUM(BH96:BH103)+SUM(BH121:BH143))</f>
        <v>0</v>
      </c>
      <c r="I35" s="134"/>
      <c r="J35" s="134"/>
      <c r="K35" s="23"/>
      <c r="L35" s="23"/>
      <c r="M35" s="157">
        <v>0</v>
      </c>
      <c r="N35" s="134"/>
      <c r="O35" s="134"/>
      <c r="P35" s="134"/>
      <c r="Q35" s="23"/>
      <c r="R35" s="24"/>
    </row>
    <row r="36" spans="2:18" s="1" customFormat="1" ht="14.45" hidden="1" customHeight="1" x14ac:dyDescent="0.3">
      <c r="B36" s="22"/>
      <c r="C36" s="23"/>
      <c r="D36" s="23"/>
      <c r="E36" s="25" t="s">
        <v>29</v>
      </c>
      <c r="F36" s="26">
        <v>0</v>
      </c>
      <c r="G36" s="57" t="s">
        <v>25</v>
      </c>
      <c r="H36" s="157">
        <f>(SUM(BI96:BI103)+SUM(BI121:BI143))</f>
        <v>0</v>
      </c>
      <c r="I36" s="134"/>
      <c r="J36" s="134"/>
      <c r="K36" s="23"/>
      <c r="L36" s="23"/>
      <c r="M36" s="157">
        <v>0</v>
      </c>
      <c r="N36" s="134"/>
      <c r="O36" s="134"/>
      <c r="P36" s="134"/>
      <c r="Q36" s="23"/>
      <c r="R36" s="24"/>
    </row>
    <row r="37" spans="2:18" s="1" customFormat="1" ht="6.95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 x14ac:dyDescent="0.3">
      <c r="B38" s="22"/>
      <c r="C38" s="53"/>
      <c r="D38" s="58" t="s">
        <v>30</v>
      </c>
      <c r="E38" s="44"/>
      <c r="F38" s="44"/>
      <c r="G38" s="59" t="s">
        <v>31</v>
      </c>
      <c r="H38" s="60" t="s">
        <v>32</v>
      </c>
      <c r="I38" s="44"/>
      <c r="J38" s="44"/>
      <c r="K38" s="44"/>
      <c r="L38" s="158">
        <f>SUM(M30:M36)</f>
        <v>0</v>
      </c>
      <c r="M38" s="158"/>
      <c r="N38" s="158"/>
      <c r="O38" s="158"/>
      <c r="P38" s="159"/>
      <c r="Q38" s="53"/>
      <c r="R38" s="24"/>
    </row>
    <row r="39" spans="2:18" s="1" customFormat="1" ht="14.45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x14ac:dyDescent="0.3">
      <c r="B41" s="14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5"/>
    </row>
    <row r="42" spans="2:18" x14ac:dyDescent="0.3">
      <c r="B42" s="14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5"/>
    </row>
    <row r="43" spans="2:18" x14ac:dyDescent="0.3">
      <c r="B43" s="14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5"/>
    </row>
    <row r="44" spans="2:18" x14ac:dyDescent="0.3">
      <c r="B44" s="14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5"/>
    </row>
    <row r="45" spans="2:18" x14ac:dyDescent="0.3">
      <c r="B45" s="1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5"/>
    </row>
    <row r="46" spans="2:18" x14ac:dyDescent="0.3">
      <c r="B46" s="14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5"/>
    </row>
    <row r="47" spans="2:18" x14ac:dyDescent="0.3">
      <c r="B47" s="14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5"/>
    </row>
    <row r="48" spans="2:18" x14ac:dyDescent="0.3">
      <c r="B48" s="14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5"/>
    </row>
    <row r="49" spans="2:18" x14ac:dyDescent="0.3">
      <c r="B49" s="1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5"/>
    </row>
    <row r="50" spans="2:18" s="1" customFormat="1" ht="15" x14ac:dyDescent="0.3">
      <c r="B50" s="22"/>
      <c r="C50" s="23"/>
      <c r="D50" s="28" t="s">
        <v>33</v>
      </c>
      <c r="E50" s="29"/>
      <c r="F50" s="29"/>
      <c r="G50" s="29"/>
      <c r="H50" s="30"/>
      <c r="I50" s="23"/>
      <c r="J50" s="28" t="s">
        <v>34</v>
      </c>
      <c r="K50" s="29"/>
      <c r="L50" s="29"/>
      <c r="M50" s="29"/>
      <c r="N50" s="29"/>
      <c r="O50" s="29"/>
      <c r="P50" s="30"/>
      <c r="Q50" s="23"/>
      <c r="R50" s="24"/>
    </row>
    <row r="51" spans="2:18" x14ac:dyDescent="0.3">
      <c r="B51" s="14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5"/>
    </row>
    <row r="52" spans="2:18" x14ac:dyDescent="0.3">
      <c r="B52" s="14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5"/>
    </row>
    <row r="53" spans="2:18" x14ac:dyDescent="0.3">
      <c r="B53" s="14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5"/>
    </row>
    <row r="54" spans="2:18" x14ac:dyDescent="0.3">
      <c r="B54" s="14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5"/>
    </row>
    <row r="55" spans="2:18" x14ac:dyDescent="0.3">
      <c r="B55" s="14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5"/>
    </row>
    <row r="56" spans="2:18" x14ac:dyDescent="0.3">
      <c r="B56" s="14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5"/>
    </row>
    <row r="57" spans="2:18" x14ac:dyDescent="0.3">
      <c r="B57" s="14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5"/>
    </row>
    <row r="58" spans="2:18" x14ac:dyDescent="0.3">
      <c r="B58" s="14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5"/>
    </row>
    <row r="59" spans="2:18" s="1" customFormat="1" ht="15" x14ac:dyDescent="0.3">
      <c r="B59" s="22"/>
      <c r="C59" s="23"/>
      <c r="D59" s="33" t="s">
        <v>35</v>
      </c>
      <c r="E59" s="34"/>
      <c r="F59" s="34"/>
      <c r="G59" s="35" t="s">
        <v>36</v>
      </c>
      <c r="H59" s="36"/>
      <c r="I59" s="23"/>
      <c r="J59" s="33" t="s">
        <v>35</v>
      </c>
      <c r="K59" s="34"/>
      <c r="L59" s="34"/>
      <c r="M59" s="34"/>
      <c r="N59" s="35" t="s">
        <v>36</v>
      </c>
      <c r="O59" s="34"/>
      <c r="P59" s="36"/>
      <c r="Q59" s="23"/>
      <c r="R59" s="24"/>
    </row>
    <row r="60" spans="2:18" x14ac:dyDescent="0.3">
      <c r="B60" s="14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5"/>
    </row>
    <row r="61" spans="2:18" s="1" customFormat="1" ht="15" x14ac:dyDescent="0.3">
      <c r="B61" s="22"/>
      <c r="C61" s="23"/>
      <c r="D61" s="28" t="s">
        <v>37</v>
      </c>
      <c r="E61" s="29"/>
      <c r="F61" s="29"/>
      <c r="G61" s="29"/>
      <c r="H61" s="30"/>
      <c r="I61" s="23"/>
      <c r="J61" s="28" t="s">
        <v>38</v>
      </c>
      <c r="K61" s="29"/>
      <c r="L61" s="29"/>
      <c r="M61" s="29"/>
      <c r="N61" s="29"/>
      <c r="O61" s="29"/>
      <c r="P61" s="30"/>
      <c r="Q61" s="23"/>
      <c r="R61" s="24"/>
    </row>
    <row r="62" spans="2:18" x14ac:dyDescent="0.3">
      <c r="B62" s="14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5"/>
    </row>
    <row r="63" spans="2:18" x14ac:dyDescent="0.3">
      <c r="B63" s="14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5"/>
    </row>
    <row r="64" spans="2:18" x14ac:dyDescent="0.3">
      <c r="B64" s="14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5"/>
    </row>
    <row r="65" spans="2:18" x14ac:dyDescent="0.3">
      <c r="B65" s="14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5"/>
    </row>
    <row r="66" spans="2:18" x14ac:dyDescent="0.3">
      <c r="B66" s="14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5"/>
    </row>
    <row r="67" spans="2:18" x14ac:dyDescent="0.3">
      <c r="B67" s="14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5"/>
    </row>
    <row r="68" spans="2:18" x14ac:dyDescent="0.3">
      <c r="B68" s="14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5"/>
    </row>
    <row r="69" spans="2:18" x14ac:dyDescent="0.3">
      <c r="B69" s="14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5"/>
    </row>
    <row r="70" spans="2:18" s="1" customFormat="1" ht="15" x14ac:dyDescent="0.3">
      <c r="B70" s="22"/>
      <c r="C70" s="23"/>
      <c r="D70" s="33" t="s">
        <v>35</v>
      </c>
      <c r="E70" s="34"/>
      <c r="F70" s="34"/>
      <c r="G70" s="35" t="s">
        <v>36</v>
      </c>
      <c r="H70" s="36"/>
      <c r="I70" s="23"/>
      <c r="J70" s="33" t="s">
        <v>35</v>
      </c>
      <c r="K70" s="34"/>
      <c r="L70" s="34"/>
      <c r="M70" s="34"/>
      <c r="N70" s="35" t="s">
        <v>36</v>
      </c>
      <c r="O70" s="34"/>
      <c r="P70" s="36"/>
      <c r="Q70" s="23"/>
      <c r="R70" s="24"/>
    </row>
    <row r="71" spans="2:18" s="1" customFormat="1" ht="14.45" customHeight="1" x14ac:dyDescent="0.3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 x14ac:dyDescent="0.3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 x14ac:dyDescent="0.3">
      <c r="B76" s="22"/>
      <c r="C76" s="133" t="s">
        <v>55</v>
      </c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24"/>
    </row>
    <row r="77" spans="2:18" s="1" customFormat="1" ht="6.95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 x14ac:dyDescent="0.3">
      <c r="B78" s="22"/>
      <c r="C78" s="20" t="s">
        <v>6</v>
      </c>
      <c r="D78" s="23"/>
      <c r="E78" s="23"/>
      <c r="F78" s="135" t="str">
        <f>F6</f>
        <v>Výmena trávnika na multifunkčnom ihrisku  pri ZŠ s MŠ K. Rapoša, Pionierska 4, Brezno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23"/>
      <c r="R78" s="24"/>
    </row>
    <row r="79" spans="2:18" s="1" customFormat="1" ht="36.950000000000003" customHeight="1" x14ac:dyDescent="0.3">
      <c r="B79" s="22"/>
      <c r="C79" s="43" t="s">
        <v>52</v>
      </c>
      <c r="D79" s="23"/>
      <c r="E79" s="23"/>
      <c r="F79" s="137" t="str">
        <f>F7</f>
        <v>51-2019-01 - Multifunkčné ihrisko</v>
      </c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23"/>
      <c r="R79" s="24"/>
    </row>
    <row r="80" spans="2:18" s="1" customFormat="1" ht="6.95" customHeight="1" x14ac:dyDescent="0.3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 x14ac:dyDescent="0.3">
      <c r="B81" s="22"/>
      <c r="C81" s="20" t="s">
        <v>9</v>
      </c>
      <c r="D81" s="23"/>
      <c r="E81" s="23"/>
      <c r="F81" s="18" t="str">
        <f>F9</f>
        <v xml:space="preserve"> Brezno</v>
      </c>
      <c r="G81" s="23"/>
      <c r="H81" s="23"/>
      <c r="I81" s="23"/>
      <c r="J81" s="23"/>
      <c r="K81" s="20" t="s">
        <v>11</v>
      </c>
      <c r="L81" s="23"/>
      <c r="M81" s="138">
        <v>43787</v>
      </c>
      <c r="N81" s="138"/>
      <c r="O81" s="138"/>
      <c r="P81" s="138"/>
      <c r="Q81" s="23"/>
      <c r="R81" s="24"/>
    </row>
    <row r="82" spans="2:47" s="1" customFormat="1" ht="6.95" customHeight="1" x14ac:dyDescent="0.3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 x14ac:dyDescent="0.3">
      <c r="B83" s="22"/>
      <c r="C83" s="20" t="s">
        <v>12</v>
      </c>
      <c r="D83" s="23"/>
      <c r="E83" s="23"/>
      <c r="F83" s="18" t="str">
        <f>E12</f>
        <v>Mesto Brezno, nám. gen. M.R.Štefánika 1, Brezno</v>
      </c>
      <c r="G83" s="23"/>
      <c r="H83" s="23"/>
      <c r="I83" s="23"/>
      <c r="J83" s="23"/>
      <c r="K83" s="20" t="s">
        <v>18</v>
      </c>
      <c r="L83" s="23"/>
      <c r="M83" s="139"/>
      <c r="N83" s="139"/>
      <c r="O83" s="139"/>
      <c r="P83" s="139"/>
      <c r="Q83" s="139"/>
      <c r="R83" s="24"/>
    </row>
    <row r="84" spans="2:47" s="1" customFormat="1" ht="14.45" customHeight="1" x14ac:dyDescent="0.3">
      <c r="B84" s="22"/>
      <c r="C84" s="20" t="s">
        <v>17</v>
      </c>
      <c r="D84" s="23"/>
      <c r="E84" s="23"/>
      <c r="F84" s="18" t="str">
        <f>IF(E15="","",E15)</f>
        <v>doplní uchádzač</v>
      </c>
      <c r="G84" s="23"/>
      <c r="H84" s="23"/>
      <c r="I84" s="23"/>
      <c r="J84" s="23"/>
      <c r="K84" s="20" t="s">
        <v>19</v>
      </c>
      <c r="L84" s="23"/>
      <c r="M84" s="139" t="str">
        <f>E21</f>
        <v>Ing. Rozenberg</v>
      </c>
      <c r="N84" s="139"/>
      <c r="O84" s="139"/>
      <c r="P84" s="139"/>
      <c r="Q84" s="139"/>
      <c r="R84" s="24"/>
    </row>
    <row r="85" spans="2:47" s="1" customFormat="1" ht="10.35" customHeight="1" x14ac:dyDescent="0.3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 x14ac:dyDescent="0.3">
      <c r="B86" s="22"/>
      <c r="C86" s="154" t="s">
        <v>56</v>
      </c>
      <c r="D86" s="155"/>
      <c r="E86" s="155"/>
      <c r="F86" s="155"/>
      <c r="G86" s="155"/>
      <c r="H86" s="53"/>
      <c r="I86" s="53"/>
      <c r="J86" s="53"/>
      <c r="K86" s="53"/>
      <c r="L86" s="53"/>
      <c r="M86" s="53"/>
      <c r="N86" s="154" t="s">
        <v>57</v>
      </c>
      <c r="O86" s="155"/>
      <c r="P86" s="155"/>
      <c r="Q86" s="155"/>
      <c r="R86" s="24"/>
    </row>
    <row r="87" spans="2:47" s="1" customFormat="1" ht="10.35" customHeight="1" x14ac:dyDescent="0.3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 x14ac:dyDescent="0.3">
      <c r="B88" s="22"/>
      <c r="C88" s="61" t="s">
        <v>58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56">
        <f>N121</f>
        <v>0</v>
      </c>
      <c r="O88" s="151"/>
      <c r="P88" s="151"/>
      <c r="Q88" s="151"/>
      <c r="R88" s="24"/>
      <c r="AU88" s="10" t="s">
        <v>59</v>
      </c>
    </row>
    <row r="89" spans="2:47" s="2" customFormat="1" ht="24.95" customHeight="1" x14ac:dyDescent="0.3">
      <c r="B89" s="62"/>
      <c r="C89" s="63"/>
      <c r="D89" s="64" t="s">
        <v>60</v>
      </c>
      <c r="E89" s="63"/>
      <c r="F89" s="63"/>
      <c r="G89" s="63"/>
      <c r="H89" s="63"/>
      <c r="I89" s="63"/>
      <c r="J89" s="63"/>
      <c r="K89" s="63"/>
      <c r="L89" s="63"/>
      <c r="M89" s="63"/>
      <c r="N89" s="147">
        <f>N122</f>
        <v>0</v>
      </c>
      <c r="O89" s="148"/>
      <c r="P89" s="148"/>
      <c r="Q89" s="148"/>
      <c r="R89" s="65"/>
    </row>
    <row r="90" spans="2:47" s="3" customFormat="1" ht="19.899999999999999" customHeight="1" x14ac:dyDescent="0.3">
      <c r="B90" s="66"/>
      <c r="C90" s="67"/>
      <c r="D90" s="50" t="s">
        <v>61</v>
      </c>
      <c r="E90" s="67"/>
      <c r="F90" s="67"/>
      <c r="G90" s="67"/>
      <c r="H90" s="67"/>
      <c r="I90" s="67"/>
      <c r="J90" s="67"/>
      <c r="K90" s="67"/>
      <c r="L90" s="67"/>
      <c r="M90" s="67"/>
      <c r="N90" s="149">
        <f>N123</f>
        <v>0</v>
      </c>
      <c r="O90" s="150"/>
      <c r="P90" s="150"/>
      <c r="Q90" s="150"/>
      <c r="R90" s="68"/>
    </row>
    <row r="91" spans="2:47" s="3" customFormat="1" ht="19.899999999999999" customHeight="1" x14ac:dyDescent="0.3">
      <c r="B91" s="66"/>
      <c r="C91" s="67"/>
      <c r="D91" s="50" t="s">
        <v>62</v>
      </c>
      <c r="E91" s="67"/>
      <c r="F91" s="67"/>
      <c r="G91" s="67"/>
      <c r="H91" s="67"/>
      <c r="I91" s="67"/>
      <c r="J91" s="67"/>
      <c r="K91" s="67"/>
      <c r="L91" s="67"/>
      <c r="M91" s="67"/>
      <c r="N91" s="149">
        <f>N126</f>
        <v>0</v>
      </c>
      <c r="O91" s="150"/>
      <c r="P91" s="150"/>
      <c r="Q91" s="150"/>
      <c r="R91" s="68"/>
    </row>
    <row r="92" spans="2:47" s="3" customFormat="1" ht="19.899999999999999" customHeight="1" x14ac:dyDescent="0.3">
      <c r="B92" s="66"/>
      <c r="C92" s="67"/>
      <c r="D92" s="50" t="s">
        <v>63</v>
      </c>
      <c r="E92" s="67"/>
      <c r="F92" s="67"/>
      <c r="G92" s="67"/>
      <c r="H92" s="67"/>
      <c r="I92" s="67"/>
      <c r="J92" s="67"/>
      <c r="K92" s="67"/>
      <c r="L92" s="67"/>
      <c r="M92" s="67"/>
      <c r="N92" s="149">
        <f>N129</f>
        <v>0</v>
      </c>
      <c r="O92" s="150"/>
      <c r="P92" s="150"/>
      <c r="Q92" s="150"/>
      <c r="R92" s="68"/>
    </row>
    <row r="93" spans="2:47" s="3" customFormat="1" ht="19.899999999999999" customHeight="1" x14ac:dyDescent="0.3">
      <c r="B93" s="66"/>
      <c r="C93" s="67"/>
      <c r="D93" s="50" t="s">
        <v>64</v>
      </c>
      <c r="E93" s="67"/>
      <c r="F93" s="67"/>
      <c r="G93" s="67"/>
      <c r="H93" s="67"/>
      <c r="I93" s="67"/>
      <c r="J93" s="67"/>
      <c r="K93" s="67"/>
      <c r="L93" s="67"/>
      <c r="M93" s="67"/>
      <c r="N93" s="149">
        <f>N137</f>
        <v>0</v>
      </c>
      <c r="O93" s="150"/>
      <c r="P93" s="150"/>
      <c r="Q93" s="150"/>
      <c r="R93" s="68"/>
    </row>
    <row r="94" spans="2:47" s="3" customFormat="1" ht="19.899999999999999" customHeight="1" x14ac:dyDescent="0.3">
      <c r="B94" s="66"/>
      <c r="C94" s="67"/>
      <c r="D94" s="50" t="s">
        <v>65</v>
      </c>
      <c r="E94" s="67"/>
      <c r="F94" s="67"/>
      <c r="G94" s="67"/>
      <c r="H94" s="67"/>
      <c r="I94" s="67"/>
      <c r="J94" s="67"/>
      <c r="K94" s="67"/>
      <c r="L94" s="67"/>
      <c r="M94" s="67"/>
      <c r="N94" s="149">
        <f>N141</f>
        <v>0</v>
      </c>
      <c r="O94" s="150"/>
      <c r="P94" s="150"/>
      <c r="Q94" s="150"/>
      <c r="R94" s="68"/>
    </row>
    <row r="95" spans="2:47" s="1" customFormat="1" ht="21.75" customHeight="1" x14ac:dyDescent="0.3">
      <c r="B95" s="22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4"/>
    </row>
    <row r="96" spans="2:47" s="1" customFormat="1" ht="29.25" customHeight="1" x14ac:dyDescent="0.3">
      <c r="B96" s="22"/>
      <c r="C96" s="61" t="s">
        <v>66</v>
      </c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151">
        <f>ROUND(N97+N98+N99+N100+N101+N102,2)</f>
        <v>0</v>
      </c>
      <c r="O96" s="152"/>
      <c r="P96" s="152"/>
      <c r="Q96" s="152"/>
      <c r="R96" s="24"/>
      <c r="T96" s="69"/>
      <c r="U96" s="70" t="s">
        <v>23</v>
      </c>
    </row>
    <row r="97" spans="2:65" s="1" customFormat="1" ht="18" customHeight="1" x14ac:dyDescent="0.3">
      <c r="B97" s="71"/>
      <c r="C97" s="72"/>
      <c r="D97" s="143" t="s">
        <v>67</v>
      </c>
      <c r="E97" s="144"/>
      <c r="F97" s="144"/>
      <c r="G97" s="144"/>
      <c r="H97" s="144"/>
      <c r="I97" s="72"/>
      <c r="J97" s="72"/>
      <c r="K97" s="72"/>
      <c r="L97" s="72"/>
      <c r="M97" s="72"/>
      <c r="N97" s="145">
        <f>ROUND(N88*T97,2)</f>
        <v>0</v>
      </c>
      <c r="O97" s="146"/>
      <c r="P97" s="146"/>
      <c r="Q97" s="146"/>
      <c r="R97" s="74"/>
      <c r="S97" s="72"/>
      <c r="T97" s="75"/>
      <c r="U97" s="76" t="s">
        <v>26</v>
      </c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7"/>
      <c r="AW97" s="77"/>
      <c r="AX97" s="77"/>
      <c r="AY97" s="78" t="s">
        <v>68</v>
      </c>
      <c r="AZ97" s="77"/>
      <c r="BA97" s="77"/>
      <c r="BB97" s="77"/>
      <c r="BC97" s="77"/>
      <c r="BD97" s="77"/>
      <c r="BE97" s="79">
        <f t="shared" ref="BE97:BE102" si="0">IF(U97="základná",N97,0)</f>
        <v>0</v>
      </c>
      <c r="BF97" s="79">
        <f t="shared" ref="BF97:BF102" si="1">IF(U97="znížená",N97,0)</f>
        <v>0</v>
      </c>
      <c r="BG97" s="79">
        <f t="shared" ref="BG97:BG102" si="2">IF(U97="zákl. prenesená",N97,0)</f>
        <v>0</v>
      </c>
      <c r="BH97" s="79">
        <f t="shared" ref="BH97:BH102" si="3">IF(U97="zníž. prenesená",N97,0)</f>
        <v>0</v>
      </c>
      <c r="BI97" s="79">
        <f t="shared" ref="BI97:BI102" si="4">IF(U97="nulová",N97,0)</f>
        <v>0</v>
      </c>
      <c r="BJ97" s="78" t="s">
        <v>69</v>
      </c>
      <c r="BK97" s="77"/>
      <c r="BL97" s="77"/>
      <c r="BM97" s="77"/>
    </row>
    <row r="98" spans="2:65" s="1" customFormat="1" ht="18" customHeight="1" x14ac:dyDescent="0.3">
      <c r="B98" s="71"/>
      <c r="C98" s="72"/>
      <c r="D98" s="143" t="s">
        <v>70</v>
      </c>
      <c r="E98" s="144"/>
      <c r="F98" s="144"/>
      <c r="G98" s="144"/>
      <c r="H98" s="144"/>
      <c r="I98" s="72"/>
      <c r="J98" s="72"/>
      <c r="K98" s="72"/>
      <c r="L98" s="72"/>
      <c r="M98" s="72"/>
      <c r="N98" s="145">
        <f>ROUND(N88*T98,2)</f>
        <v>0</v>
      </c>
      <c r="O98" s="146"/>
      <c r="P98" s="146"/>
      <c r="Q98" s="146"/>
      <c r="R98" s="74"/>
      <c r="S98" s="72"/>
      <c r="T98" s="75"/>
      <c r="U98" s="76" t="s">
        <v>26</v>
      </c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77"/>
      <c r="AO98" s="77"/>
      <c r="AP98" s="77"/>
      <c r="AQ98" s="77"/>
      <c r="AR98" s="77"/>
      <c r="AS98" s="77"/>
      <c r="AT98" s="77"/>
      <c r="AU98" s="77"/>
      <c r="AV98" s="77"/>
      <c r="AW98" s="77"/>
      <c r="AX98" s="77"/>
      <c r="AY98" s="78" t="s">
        <v>68</v>
      </c>
      <c r="AZ98" s="77"/>
      <c r="BA98" s="77"/>
      <c r="BB98" s="77"/>
      <c r="BC98" s="77"/>
      <c r="BD98" s="77"/>
      <c r="BE98" s="79">
        <f t="shared" si="0"/>
        <v>0</v>
      </c>
      <c r="BF98" s="79">
        <f t="shared" si="1"/>
        <v>0</v>
      </c>
      <c r="BG98" s="79">
        <f t="shared" si="2"/>
        <v>0</v>
      </c>
      <c r="BH98" s="79">
        <f t="shared" si="3"/>
        <v>0</v>
      </c>
      <c r="BI98" s="79">
        <f t="shared" si="4"/>
        <v>0</v>
      </c>
      <c r="BJ98" s="78" t="s">
        <v>69</v>
      </c>
      <c r="BK98" s="77"/>
      <c r="BL98" s="77"/>
      <c r="BM98" s="77"/>
    </row>
    <row r="99" spans="2:65" s="1" customFormat="1" ht="18" customHeight="1" x14ac:dyDescent="0.3">
      <c r="B99" s="71"/>
      <c r="C99" s="72"/>
      <c r="D99" s="143" t="s">
        <v>71</v>
      </c>
      <c r="E99" s="144"/>
      <c r="F99" s="144"/>
      <c r="G99" s="144"/>
      <c r="H99" s="144"/>
      <c r="I99" s="72"/>
      <c r="J99" s="72"/>
      <c r="K99" s="72"/>
      <c r="L99" s="72"/>
      <c r="M99" s="72"/>
      <c r="N99" s="145">
        <f>ROUND(N88*T99,2)</f>
        <v>0</v>
      </c>
      <c r="O99" s="146"/>
      <c r="P99" s="146"/>
      <c r="Q99" s="146"/>
      <c r="R99" s="74"/>
      <c r="S99" s="72"/>
      <c r="T99" s="75"/>
      <c r="U99" s="76" t="s">
        <v>26</v>
      </c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  <c r="AW99" s="77"/>
      <c r="AX99" s="77"/>
      <c r="AY99" s="78" t="s">
        <v>68</v>
      </c>
      <c r="AZ99" s="77"/>
      <c r="BA99" s="77"/>
      <c r="BB99" s="77"/>
      <c r="BC99" s="77"/>
      <c r="BD99" s="77"/>
      <c r="BE99" s="79">
        <f t="shared" si="0"/>
        <v>0</v>
      </c>
      <c r="BF99" s="79">
        <f t="shared" si="1"/>
        <v>0</v>
      </c>
      <c r="BG99" s="79">
        <f t="shared" si="2"/>
        <v>0</v>
      </c>
      <c r="BH99" s="79">
        <f t="shared" si="3"/>
        <v>0</v>
      </c>
      <c r="BI99" s="79">
        <f t="shared" si="4"/>
        <v>0</v>
      </c>
      <c r="BJ99" s="78" t="s">
        <v>69</v>
      </c>
      <c r="BK99" s="77"/>
      <c r="BL99" s="77"/>
      <c r="BM99" s="77"/>
    </row>
    <row r="100" spans="2:65" s="1" customFormat="1" ht="18" customHeight="1" x14ac:dyDescent="0.3">
      <c r="B100" s="71"/>
      <c r="C100" s="72"/>
      <c r="D100" s="143" t="s">
        <v>72</v>
      </c>
      <c r="E100" s="144"/>
      <c r="F100" s="144"/>
      <c r="G100" s="144"/>
      <c r="H100" s="144"/>
      <c r="I100" s="72"/>
      <c r="J100" s="72"/>
      <c r="K100" s="72"/>
      <c r="L100" s="72"/>
      <c r="M100" s="72"/>
      <c r="N100" s="145">
        <f>ROUND(N88*T100,2)</f>
        <v>0</v>
      </c>
      <c r="O100" s="146"/>
      <c r="P100" s="146"/>
      <c r="Q100" s="146"/>
      <c r="R100" s="74"/>
      <c r="S100" s="72"/>
      <c r="T100" s="75"/>
      <c r="U100" s="76" t="s">
        <v>26</v>
      </c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  <c r="AS100" s="77"/>
      <c r="AT100" s="77"/>
      <c r="AU100" s="77"/>
      <c r="AV100" s="77"/>
      <c r="AW100" s="77"/>
      <c r="AX100" s="77"/>
      <c r="AY100" s="78" t="s">
        <v>68</v>
      </c>
      <c r="AZ100" s="77"/>
      <c r="BA100" s="77"/>
      <c r="BB100" s="77"/>
      <c r="BC100" s="77"/>
      <c r="BD100" s="77"/>
      <c r="BE100" s="79">
        <f t="shared" si="0"/>
        <v>0</v>
      </c>
      <c r="BF100" s="79">
        <f t="shared" si="1"/>
        <v>0</v>
      </c>
      <c r="BG100" s="79">
        <f t="shared" si="2"/>
        <v>0</v>
      </c>
      <c r="BH100" s="79">
        <f t="shared" si="3"/>
        <v>0</v>
      </c>
      <c r="BI100" s="79">
        <f t="shared" si="4"/>
        <v>0</v>
      </c>
      <c r="BJ100" s="78" t="s">
        <v>69</v>
      </c>
      <c r="BK100" s="77"/>
      <c r="BL100" s="77"/>
      <c r="BM100" s="77"/>
    </row>
    <row r="101" spans="2:65" s="1" customFormat="1" ht="18" customHeight="1" x14ac:dyDescent="0.3">
      <c r="B101" s="71"/>
      <c r="C101" s="72"/>
      <c r="D101" s="143" t="s">
        <v>73</v>
      </c>
      <c r="E101" s="144"/>
      <c r="F101" s="144"/>
      <c r="G101" s="144"/>
      <c r="H101" s="144"/>
      <c r="I101" s="72"/>
      <c r="J101" s="72"/>
      <c r="K101" s="72"/>
      <c r="L101" s="72"/>
      <c r="M101" s="72"/>
      <c r="N101" s="145">
        <f>ROUND(N88*T101,2)</f>
        <v>0</v>
      </c>
      <c r="O101" s="146"/>
      <c r="P101" s="146"/>
      <c r="Q101" s="146"/>
      <c r="R101" s="74"/>
      <c r="S101" s="72"/>
      <c r="T101" s="75"/>
      <c r="U101" s="76" t="s">
        <v>26</v>
      </c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  <c r="AU101" s="77"/>
      <c r="AV101" s="77"/>
      <c r="AW101" s="77"/>
      <c r="AX101" s="77"/>
      <c r="AY101" s="78" t="s">
        <v>68</v>
      </c>
      <c r="AZ101" s="77"/>
      <c r="BA101" s="77"/>
      <c r="BB101" s="77"/>
      <c r="BC101" s="77"/>
      <c r="BD101" s="77"/>
      <c r="BE101" s="79">
        <f t="shared" si="0"/>
        <v>0</v>
      </c>
      <c r="BF101" s="79">
        <f t="shared" si="1"/>
        <v>0</v>
      </c>
      <c r="BG101" s="79">
        <f t="shared" si="2"/>
        <v>0</v>
      </c>
      <c r="BH101" s="79">
        <f t="shared" si="3"/>
        <v>0</v>
      </c>
      <c r="BI101" s="79">
        <f t="shared" si="4"/>
        <v>0</v>
      </c>
      <c r="BJ101" s="78" t="s">
        <v>69</v>
      </c>
      <c r="BK101" s="77"/>
      <c r="BL101" s="77"/>
      <c r="BM101" s="77"/>
    </row>
    <row r="102" spans="2:65" s="1" customFormat="1" ht="18" customHeight="1" x14ac:dyDescent="0.3">
      <c r="B102" s="71"/>
      <c r="C102" s="72"/>
      <c r="D102" s="73" t="s">
        <v>74</v>
      </c>
      <c r="E102" s="72"/>
      <c r="F102" s="72"/>
      <c r="G102" s="72"/>
      <c r="H102" s="72"/>
      <c r="I102" s="72"/>
      <c r="J102" s="72"/>
      <c r="K102" s="72"/>
      <c r="L102" s="72"/>
      <c r="M102" s="72"/>
      <c r="N102" s="145">
        <f>ROUND(N88*T102,2)</f>
        <v>0</v>
      </c>
      <c r="O102" s="146"/>
      <c r="P102" s="146"/>
      <c r="Q102" s="146"/>
      <c r="R102" s="74"/>
      <c r="S102" s="72"/>
      <c r="T102" s="80"/>
      <c r="U102" s="81" t="s">
        <v>26</v>
      </c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  <c r="AU102" s="77"/>
      <c r="AV102" s="77"/>
      <c r="AW102" s="77"/>
      <c r="AX102" s="77"/>
      <c r="AY102" s="78" t="s">
        <v>75</v>
      </c>
      <c r="AZ102" s="77"/>
      <c r="BA102" s="77"/>
      <c r="BB102" s="77"/>
      <c r="BC102" s="77"/>
      <c r="BD102" s="77"/>
      <c r="BE102" s="79">
        <f t="shared" si="0"/>
        <v>0</v>
      </c>
      <c r="BF102" s="79">
        <f t="shared" si="1"/>
        <v>0</v>
      </c>
      <c r="BG102" s="79">
        <f t="shared" si="2"/>
        <v>0</v>
      </c>
      <c r="BH102" s="79">
        <f t="shared" si="3"/>
        <v>0</v>
      </c>
      <c r="BI102" s="79">
        <f t="shared" si="4"/>
        <v>0</v>
      </c>
      <c r="BJ102" s="78" t="s">
        <v>69</v>
      </c>
      <c r="BK102" s="77"/>
      <c r="BL102" s="77"/>
      <c r="BM102" s="77"/>
    </row>
    <row r="103" spans="2:65" s="1" customFormat="1" x14ac:dyDescent="0.3">
      <c r="B103" s="22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4"/>
    </row>
    <row r="104" spans="2:65" s="1" customFormat="1" ht="29.25" customHeight="1" x14ac:dyDescent="0.3">
      <c r="B104" s="22"/>
      <c r="C104" s="52" t="s">
        <v>45</v>
      </c>
      <c r="D104" s="53"/>
      <c r="E104" s="53"/>
      <c r="F104" s="53"/>
      <c r="G104" s="53"/>
      <c r="H104" s="53"/>
      <c r="I104" s="53"/>
      <c r="J104" s="53"/>
      <c r="K104" s="53"/>
      <c r="L104" s="132">
        <f>ROUND(SUM(N88+N96),2)</f>
        <v>0</v>
      </c>
      <c r="M104" s="132"/>
      <c r="N104" s="132"/>
      <c r="O104" s="132"/>
      <c r="P104" s="132"/>
      <c r="Q104" s="132"/>
      <c r="R104" s="24"/>
    </row>
    <row r="105" spans="2:65" s="1" customFormat="1" ht="6.95" customHeight="1" x14ac:dyDescent="0.3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9"/>
    </row>
    <row r="109" spans="2:65" s="1" customFormat="1" ht="6.95" customHeight="1" x14ac:dyDescent="0.3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2"/>
    </row>
    <row r="110" spans="2:65" s="1" customFormat="1" ht="36.950000000000003" customHeight="1" x14ac:dyDescent="0.3">
      <c r="B110" s="22"/>
      <c r="C110" s="133" t="s">
        <v>76</v>
      </c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24"/>
    </row>
    <row r="111" spans="2:65" s="1" customFormat="1" ht="6.95" customHeight="1" x14ac:dyDescent="0.3">
      <c r="B111" s="22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4"/>
    </row>
    <row r="112" spans="2:65" s="1" customFormat="1" ht="30" customHeight="1" x14ac:dyDescent="0.3">
      <c r="B112" s="22"/>
      <c r="C112" s="20" t="s">
        <v>6</v>
      </c>
      <c r="D112" s="23"/>
      <c r="E112" s="23"/>
      <c r="F112" s="135" t="str">
        <f>F6</f>
        <v>Výmena trávnika na multifunkčnom ihrisku  pri ZŠ s MŠ K. Rapoša, Pionierska 4, Brezno</v>
      </c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23"/>
      <c r="R112" s="24"/>
    </row>
    <row r="113" spans="2:65" s="1" customFormat="1" ht="36.950000000000003" customHeight="1" x14ac:dyDescent="0.3">
      <c r="B113" s="22"/>
      <c r="C113" s="43" t="s">
        <v>52</v>
      </c>
      <c r="D113" s="23"/>
      <c r="E113" s="23"/>
      <c r="F113" s="137" t="str">
        <f>F7</f>
        <v>51-2019-01 - Multifunkčné ihrisko</v>
      </c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23"/>
      <c r="R113" s="24"/>
    </row>
    <row r="114" spans="2:65" s="1" customFormat="1" ht="6.95" customHeight="1" x14ac:dyDescent="0.3">
      <c r="B114" s="22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4"/>
    </row>
    <row r="115" spans="2:65" s="1" customFormat="1" ht="18" customHeight="1" x14ac:dyDescent="0.3">
      <c r="B115" s="22"/>
      <c r="C115" s="20" t="s">
        <v>9</v>
      </c>
      <c r="D115" s="23"/>
      <c r="E115" s="23"/>
      <c r="F115" s="18" t="str">
        <f>F9</f>
        <v xml:space="preserve"> Brezno</v>
      </c>
      <c r="G115" s="23"/>
      <c r="H115" s="23"/>
      <c r="I115" s="23"/>
      <c r="J115" s="23"/>
      <c r="K115" s="20" t="s">
        <v>11</v>
      </c>
      <c r="L115" s="23"/>
      <c r="M115" s="138">
        <v>43787</v>
      </c>
      <c r="N115" s="138"/>
      <c r="O115" s="138"/>
      <c r="P115" s="138"/>
      <c r="Q115" s="23"/>
      <c r="R115" s="24"/>
    </row>
    <row r="116" spans="2:65" s="1" customFormat="1" ht="6.95" customHeight="1" x14ac:dyDescent="0.3">
      <c r="B116" s="22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4"/>
    </row>
    <row r="117" spans="2:65" s="1" customFormat="1" ht="15" x14ac:dyDescent="0.3">
      <c r="B117" s="22"/>
      <c r="C117" s="20" t="s">
        <v>12</v>
      </c>
      <c r="D117" s="23"/>
      <c r="E117" s="23"/>
      <c r="F117" s="18" t="str">
        <f>E12</f>
        <v>Mesto Brezno, nám. gen. M.R.Štefánika 1, Brezno</v>
      </c>
      <c r="G117" s="23"/>
      <c r="H117" s="23"/>
      <c r="I117" s="23"/>
      <c r="J117" s="23"/>
      <c r="K117" s="20" t="s">
        <v>18</v>
      </c>
      <c r="L117" s="23"/>
      <c r="M117" s="139"/>
      <c r="N117" s="139"/>
      <c r="O117" s="139"/>
      <c r="P117" s="139"/>
      <c r="Q117" s="139"/>
      <c r="R117" s="24"/>
    </row>
    <row r="118" spans="2:65" s="1" customFormat="1" ht="14.45" customHeight="1" x14ac:dyDescent="0.3">
      <c r="B118" s="22"/>
      <c r="C118" s="20" t="s">
        <v>17</v>
      </c>
      <c r="D118" s="23"/>
      <c r="E118" s="23"/>
      <c r="F118" s="18" t="str">
        <f>IF(E15="","",E15)</f>
        <v>doplní uchádzač</v>
      </c>
      <c r="G118" s="23"/>
      <c r="H118" s="23"/>
      <c r="I118" s="23"/>
      <c r="J118" s="23"/>
      <c r="K118" s="20" t="s">
        <v>19</v>
      </c>
      <c r="L118" s="23"/>
      <c r="M118" s="139" t="str">
        <f>E21</f>
        <v>Ing. Rozenberg</v>
      </c>
      <c r="N118" s="139"/>
      <c r="O118" s="139"/>
      <c r="P118" s="139"/>
      <c r="Q118" s="139"/>
      <c r="R118" s="24"/>
    </row>
    <row r="119" spans="2:65" s="1" customFormat="1" ht="10.35" customHeight="1" x14ac:dyDescent="0.3">
      <c r="B119" s="22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4"/>
    </row>
    <row r="120" spans="2:65" s="4" customFormat="1" ht="29.25" customHeight="1" x14ac:dyDescent="0.3">
      <c r="B120" s="82"/>
      <c r="C120" s="83" t="s">
        <v>77</v>
      </c>
      <c r="D120" s="84" t="s">
        <v>78</v>
      </c>
      <c r="E120" s="84" t="s">
        <v>39</v>
      </c>
      <c r="F120" s="140" t="s">
        <v>79</v>
      </c>
      <c r="G120" s="140"/>
      <c r="H120" s="140"/>
      <c r="I120" s="140"/>
      <c r="J120" s="84" t="s">
        <v>80</v>
      </c>
      <c r="K120" s="84" t="s">
        <v>81</v>
      </c>
      <c r="L120" s="141" t="s">
        <v>82</v>
      </c>
      <c r="M120" s="141"/>
      <c r="N120" s="140" t="s">
        <v>57</v>
      </c>
      <c r="O120" s="140"/>
      <c r="P120" s="140"/>
      <c r="Q120" s="142"/>
      <c r="R120" s="85"/>
      <c r="T120" s="45" t="s">
        <v>83</v>
      </c>
      <c r="U120" s="46" t="s">
        <v>23</v>
      </c>
      <c r="V120" s="46" t="s">
        <v>84</v>
      </c>
      <c r="W120" s="46" t="s">
        <v>85</v>
      </c>
      <c r="X120" s="46" t="s">
        <v>86</v>
      </c>
      <c r="Y120" s="46" t="s">
        <v>87</v>
      </c>
      <c r="Z120" s="46" t="s">
        <v>88</v>
      </c>
      <c r="AA120" s="47" t="s">
        <v>89</v>
      </c>
    </row>
    <row r="121" spans="2:65" s="1" customFormat="1" ht="29.25" customHeight="1" x14ac:dyDescent="0.35">
      <c r="B121" s="22"/>
      <c r="C121" s="49" t="s">
        <v>54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121">
        <f>BK121</f>
        <v>0</v>
      </c>
      <c r="O121" s="122"/>
      <c r="P121" s="122"/>
      <c r="Q121" s="122"/>
      <c r="R121" s="24"/>
      <c r="T121" s="48"/>
      <c r="U121" s="29"/>
      <c r="V121" s="29"/>
      <c r="W121" s="86">
        <f>W122+W144</f>
        <v>0</v>
      </c>
      <c r="X121" s="29"/>
      <c r="Y121" s="86">
        <f>Y122+Y144</f>
        <v>1023.2509947600001</v>
      </c>
      <c r="Z121" s="29"/>
      <c r="AA121" s="87">
        <f>AA122+AA144</f>
        <v>101.59336800000001</v>
      </c>
      <c r="AT121" s="10" t="s">
        <v>40</v>
      </c>
      <c r="AU121" s="10" t="s">
        <v>59</v>
      </c>
      <c r="BK121" s="88">
        <f>BK122+BK144</f>
        <v>0</v>
      </c>
    </row>
    <row r="122" spans="2:65" s="5" customFormat="1" ht="37.35" customHeight="1" x14ac:dyDescent="0.35">
      <c r="B122" s="89"/>
      <c r="C122" s="90"/>
      <c r="D122" s="91" t="s">
        <v>60</v>
      </c>
      <c r="E122" s="91"/>
      <c r="F122" s="91"/>
      <c r="G122" s="91"/>
      <c r="H122" s="91"/>
      <c r="I122" s="91"/>
      <c r="J122" s="91"/>
      <c r="K122" s="91"/>
      <c r="L122" s="91"/>
      <c r="M122" s="91"/>
      <c r="N122" s="123">
        <f>BK122</f>
        <v>0</v>
      </c>
      <c r="O122" s="124"/>
      <c r="P122" s="124"/>
      <c r="Q122" s="124"/>
      <c r="R122" s="92"/>
      <c r="T122" s="93"/>
      <c r="U122" s="90"/>
      <c r="V122" s="90"/>
      <c r="W122" s="94">
        <f>W123+W126+W129+W137+W141</f>
        <v>0</v>
      </c>
      <c r="X122" s="90"/>
      <c r="Y122" s="94">
        <f>Y123+Y126+Y129+Y137+Y141</f>
        <v>1023.2509947600001</v>
      </c>
      <c r="Z122" s="90"/>
      <c r="AA122" s="95">
        <f>AA123+AA126+AA129+AA137+AA141</f>
        <v>101.59336800000001</v>
      </c>
      <c r="AR122" s="96" t="s">
        <v>42</v>
      </c>
      <c r="AT122" s="97" t="s">
        <v>40</v>
      </c>
      <c r="AU122" s="97" t="s">
        <v>41</v>
      </c>
      <c r="AY122" s="96" t="s">
        <v>90</v>
      </c>
      <c r="BK122" s="98">
        <f>BK123+BK126+BK129+BK137+BK141</f>
        <v>0</v>
      </c>
    </row>
    <row r="123" spans="2:65" s="5" customFormat="1" ht="19.899999999999999" customHeight="1" x14ac:dyDescent="0.3">
      <c r="B123" s="89"/>
      <c r="C123" s="90"/>
      <c r="D123" s="99" t="s">
        <v>61</v>
      </c>
      <c r="E123" s="99"/>
      <c r="F123" s="99"/>
      <c r="G123" s="99"/>
      <c r="H123" s="99"/>
      <c r="I123" s="99"/>
      <c r="J123" s="99"/>
      <c r="K123" s="99"/>
      <c r="L123" s="99"/>
      <c r="M123" s="99"/>
      <c r="N123" s="125">
        <f>BK123</f>
        <v>0</v>
      </c>
      <c r="O123" s="126"/>
      <c r="P123" s="126"/>
      <c r="Q123" s="126"/>
      <c r="R123" s="92"/>
      <c r="T123" s="93"/>
      <c r="U123" s="90"/>
      <c r="V123" s="90"/>
      <c r="W123" s="94">
        <f>SUM(W124:W125)</f>
        <v>0</v>
      </c>
      <c r="X123" s="90"/>
      <c r="Y123" s="94">
        <f>SUM(Y124:Y125)</f>
        <v>0</v>
      </c>
      <c r="Z123" s="90"/>
      <c r="AA123" s="95">
        <f>SUM(AA124:AA125)</f>
        <v>97.056000000000012</v>
      </c>
      <c r="AR123" s="96" t="s">
        <v>42</v>
      </c>
      <c r="AT123" s="97" t="s">
        <v>40</v>
      </c>
      <c r="AU123" s="97" t="s">
        <v>42</v>
      </c>
      <c r="AY123" s="96" t="s">
        <v>90</v>
      </c>
      <c r="BK123" s="98">
        <f>SUM(BK124:BK125)</f>
        <v>0</v>
      </c>
    </row>
    <row r="124" spans="2:65" s="1" customFormat="1" ht="31.5" customHeight="1" x14ac:dyDescent="0.3">
      <c r="B124" s="71"/>
      <c r="C124" s="100" t="s">
        <v>42</v>
      </c>
      <c r="D124" s="100" t="s">
        <v>91</v>
      </c>
      <c r="E124" s="101" t="s">
        <v>92</v>
      </c>
      <c r="F124" s="118" t="s">
        <v>93</v>
      </c>
      <c r="G124" s="118"/>
      <c r="H124" s="118"/>
      <c r="I124" s="118"/>
      <c r="J124" s="102" t="s">
        <v>94</v>
      </c>
      <c r="K124" s="103">
        <v>606.6</v>
      </c>
      <c r="L124" s="119">
        <v>0</v>
      </c>
      <c r="M124" s="119"/>
      <c r="N124" s="120">
        <f>ROUND(L124*K124,3)</f>
        <v>0</v>
      </c>
      <c r="O124" s="120"/>
      <c r="P124" s="120"/>
      <c r="Q124" s="120"/>
      <c r="R124" s="74"/>
      <c r="T124" s="104" t="s">
        <v>1</v>
      </c>
      <c r="U124" s="27" t="s">
        <v>26</v>
      </c>
      <c r="V124" s="23"/>
      <c r="W124" s="105">
        <f>V124*K124</f>
        <v>0</v>
      </c>
      <c r="X124" s="105">
        <v>0</v>
      </c>
      <c r="Y124" s="105">
        <f>X124*K124</f>
        <v>0</v>
      </c>
      <c r="Z124" s="105">
        <v>0.16</v>
      </c>
      <c r="AA124" s="106">
        <f>Z124*K124</f>
        <v>97.056000000000012</v>
      </c>
      <c r="AR124" s="10" t="s">
        <v>95</v>
      </c>
      <c r="AT124" s="10" t="s">
        <v>91</v>
      </c>
      <c r="AU124" s="10" t="s">
        <v>69</v>
      </c>
      <c r="AY124" s="10" t="s">
        <v>90</v>
      </c>
      <c r="BE124" s="51">
        <f>IF(U124="základná",N124,0)</f>
        <v>0</v>
      </c>
      <c r="BF124" s="51">
        <f>IF(U124="znížená",N124,0)</f>
        <v>0</v>
      </c>
      <c r="BG124" s="51">
        <f>IF(U124="zákl. prenesená",N124,0)</f>
        <v>0</v>
      </c>
      <c r="BH124" s="51">
        <f>IF(U124="zníž. prenesená",N124,0)</f>
        <v>0</v>
      </c>
      <c r="BI124" s="51">
        <f>IF(U124="nulová",N124,0)</f>
        <v>0</v>
      </c>
      <c r="BJ124" s="10" t="s">
        <v>69</v>
      </c>
      <c r="BK124" s="107">
        <f>ROUND(L124*K124,3)</f>
        <v>0</v>
      </c>
      <c r="BL124" s="10" t="s">
        <v>95</v>
      </c>
      <c r="BM124" s="10" t="s">
        <v>96</v>
      </c>
    </row>
    <row r="125" spans="2:65" s="1" customFormat="1" ht="22.5" customHeight="1" x14ac:dyDescent="0.3">
      <c r="B125" s="71"/>
      <c r="C125" s="100" t="s">
        <v>69</v>
      </c>
      <c r="D125" s="100" t="s">
        <v>91</v>
      </c>
      <c r="E125" s="101" t="s">
        <v>97</v>
      </c>
      <c r="F125" s="118" t="s">
        <v>98</v>
      </c>
      <c r="G125" s="118"/>
      <c r="H125" s="118"/>
      <c r="I125" s="118"/>
      <c r="J125" s="102" t="s">
        <v>94</v>
      </c>
      <c r="K125" s="103">
        <v>606.6</v>
      </c>
      <c r="L125" s="119">
        <v>0</v>
      </c>
      <c r="M125" s="119"/>
      <c r="N125" s="120">
        <f>ROUND(L125*K125,3)</f>
        <v>0</v>
      </c>
      <c r="O125" s="120"/>
      <c r="P125" s="120"/>
      <c r="Q125" s="120"/>
      <c r="R125" s="74"/>
      <c r="T125" s="104" t="s">
        <v>1</v>
      </c>
      <c r="U125" s="27" t="s">
        <v>26</v>
      </c>
      <c r="V125" s="23"/>
      <c r="W125" s="105">
        <f>V125*K125</f>
        <v>0</v>
      </c>
      <c r="X125" s="105">
        <v>0</v>
      </c>
      <c r="Y125" s="105">
        <f>X125*K125</f>
        <v>0</v>
      </c>
      <c r="Z125" s="105">
        <v>0</v>
      </c>
      <c r="AA125" s="106">
        <f>Z125*K125</f>
        <v>0</v>
      </c>
      <c r="AR125" s="10" t="s">
        <v>95</v>
      </c>
      <c r="AT125" s="10" t="s">
        <v>91</v>
      </c>
      <c r="AU125" s="10" t="s">
        <v>69</v>
      </c>
      <c r="AY125" s="10" t="s">
        <v>90</v>
      </c>
      <c r="BE125" s="51">
        <f>IF(U125="základná",N125,0)</f>
        <v>0</v>
      </c>
      <c r="BF125" s="51">
        <f>IF(U125="znížená",N125,0)</f>
        <v>0</v>
      </c>
      <c r="BG125" s="51">
        <f>IF(U125="zákl. prenesená",N125,0)</f>
        <v>0</v>
      </c>
      <c r="BH125" s="51">
        <f>IF(U125="zníž. prenesená",N125,0)</f>
        <v>0</v>
      </c>
      <c r="BI125" s="51">
        <f>IF(U125="nulová",N125,0)</f>
        <v>0</v>
      </c>
      <c r="BJ125" s="10" t="s">
        <v>69</v>
      </c>
      <c r="BK125" s="107">
        <f>ROUND(L125*K125,3)</f>
        <v>0</v>
      </c>
      <c r="BL125" s="10" t="s">
        <v>95</v>
      </c>
      <c r="BM125" s="10" t="s">
        <v>99</v>
      </c>
    </row>
    <row r="126" spans="2:65" s="5" customFormat="1" ht="29.85" customHeight="1" x14ac:dyDescent="0.3">
      <c r="B126" s="89"/>
      <c r="C126" s="90"/>
      <c r="D126" s="99" t="s">
        <v>62</v>
      </c>
      <c r="E126" s="99"/>
      <c r="F126" s="99"/>
      <c r="G126" s="99"/>
      <c r="H126" s="99"/>
      <c r="I126" s="99"/>
      <c r="J126" s="99"/>
      <c r="K126" s="99"/>
      <c r="L126" s="99"/>
      <c r="M126" s="99"/>
      <c r="N126" s="127">
        <f>BK126</f>
        <v>0</v>
      </c>
      <c r="O126" s="128"/>
      <c r="P126" s="128"/>
      <c r="Q126" s="128"/>
      <c r="R126" s="92"/>
      <c r="T126" s="93"/>
      <c r="U126" s="90"/>
      <c r="V126" s="90"/>
      <c r="W126" s="94">
        <f>SUM(W127:W128)</f>
        <v>0</v>
      </c>
      <c r="X126" s="90"/>
      <c r="Y126" s="94">
        <f>SUM(Y127:Y128)</f>
        <v>787.85672010000008</v>
      </c>
      <c r="Z126" s="90"/>
      <c r="AA126" s="95">
        <f>SUM(AA127:AA128)</f>
        <v>0</v>
      </c>
      <c r="AR126" s="96" t="s">
        <v>42</v>
      </c>
      <c r="AT126" s="97" t="s">
        <v>40</v>
      </c>
      <c r="AU126" s="97" t="s">
        <v>42</v>
      </c>
      <c r="AY126" s="96" t="s">
        <v>90</v>
      </c>
      <c r="BK126" s="98">
        <f>SUM(BK127:BK128)</f>
        <v>0</v>
      </c>
    </row>
    <row r="127" spans="2:65" s="1" customFormat="1" ht="31.5" customHeight="1" x14ac:dyDescent="0.3">
      <c r="B127" s="71"/>
      <c r="C127" s="100" t="s">
        <v>100</v>
      </c>
      <c r="D127" s="100" t="s">
        <v>91</v>
      </c>
      <c r="E127" s="101" t="s">
        <v>101</v>
      </c>
      <c r="F127" s="118" t="s">
        <v>102</v>
      </c>
      <c r="G127" s="118"/>
      <c r="H127" s="118"/>
      <c r="I127" s="118"/>
      <c r="J127" s="102" t="s">
        <v>103</v>
      </c>
      <c r="K127" s="103">
        <v>119.233</v>
      </c>
      <c r="L127" s="119">
        <v>0</v>
      </c>
      <c r="M127" s="119"/>
      <c r="N127" s="120">
        <f>ROUND(L127*K127,3)</f>
        <v>0</v>
      </c>
      <c r="O127" s="120"/>
      <c r="P127" s="120"/>
      <c r="Q127" s="120"/>
      <c r="R127" s="74"/>
      <c r="T127" s="104" t="s">
        <v>1</v>
      </c>
      <c r="U127" s="27" t="s">
        <v>26</v>
      </c>
      <c r="V127" s="23"/>
      <c r="W127" s="105">
        <f>V127*K127</f>
        <v>0</v>
      </c>
      <c r="X127" s="105">
        <v>2.4777</v>
      </c>
      <c r="Y127" s="105">
        <f>X127*K127</f>
        <v>295.42360410000003</v>
      </c>
      <c r="Z127" s="105">
        <v>0</v>
      </c>
      <c r="AA127" s="106">
        <f>Z127*K127</f>
        <v>0</v>
      </c>
      <c r="AR127" s="10" t="s">
        <v>95</v>
      </c>
      <c r="AT127" s="10" t="s">
        <v>91</v>
      </c>
      <c r="AU127" s="10" t="s">
        <v>69</v>
      </c>
      <c r="AY127" s="10" t="s">
        <v>90</v>
      </c>
      <c r="BE127" s="51">
        <f>IF(U127="základná",N127,0)</f>
        <v>0</v>
      </c>
      <c r="BF127" s="51">
        <f>IF(U127="znížená",N127,0)</f>
        <v>0</v>
      </c>
      <c r="BG127" s="51">
        <f>IF(U127="zákl. prenesená",N127,0)</f>
        <v>0</v>
      </c>
      <c r="BH127" s="51">
        <f>IF(U127="zníž. prenesená",N127,0)</f>
        <v>0</v>
      </c>
      <c r="BI127" s="51">
        <f>IF(U127="nulová",N127,0)</f>
        <v>0</v>
      </c>
      <c r="BJ127" s="10" t="s">
        <v>69</v>
      </c>
      <c r="BK127" s="107">
        <f>ROUND(L127*K127,3)</f>
        <v>0</v>
      </c>
      <c r="BL127" s="10" t="s">
        <v>95</v>
      </c>
      <c r="BM127" s="10" t="s">
        <v>104</v>
      </c>
    </row>
    <row r="128" spans="2:65" s="1" customFormat="1" ht="31.5" customHeight="1" x14ac:dyDescent="0.3">
      <c r="B128" s="71"/>
      <c r="C128" s="100" t="s">
        <v>95</v>
      </c>
      <c r="D128" s="100" t="s">
        <v>91</v>
      </c>
      <c r="E128" s="101" t="s">
        <v>105</v>
      </c>
      <c r="F128" s="118" t="s">
        <v>106</v>
      </c>
      <c r="G128" s="118"/>
      <c r="H128" s="118"/>
      <c r="I128" s="118"/>
      <c r="J128" s="102" t="s">
        <v>107</v>
      </c>
      <c r="K128" s="103">
        <v>298.08300000000003</v>
      </c>
      <c r="L128" s="119">
        <v>0</v>
      </c>
      <c r="M128" s="119"/>
      <c r="N128" s="120">
        <f>ROUND(L128*K128,3)</f>
        <v>0</v>
      </c>
      <c r="O128" s="120"/>
      <c r="P128" s="120"/>
      <c r="Q128" s="120"/>
      <c r="R128" s="74"/>
      <c r="T128" s="104" t="s">
        <v>1</v>
      </c>
      <c r="U128" s="27" t="s">
        <v>26</v>
      </c>
      <c r="V128" s="23"/>
      <c r="W128" s="105">
        <f>V128*K128</f>
        <v>0</v>
      </c>
      <c r="X128" s="105">
        <v>1.6519999999999999</v>
      </c>
      <c r="Y128" s="105">
        <f>X128*K128</f>
        <v>492.43311600000004</v>
      </c>
      <c r="Z128" s="105">
        <v>0</v>
      </c>
      <c r="AA128" s="106">
        <f>Z128*K128</f>
        <v>0</v>
      </c>
      <c r="AR128" s="10" t="s">
        <v>95</v>
      </c>
      <c r="AT128" s="10" t="s">
        <v>91</v>
      </c>
      <c r="AU128" s="10" t="s">
        <v>69</v>
      </c>
      <c r="AY128" s="10" t="s">
        <v>90</v>
      </c>
      <c r="BE128" s="51">
        <f>IF(U128="základná",N128,0)</f>
        <v>0</v>
      </c>
      <c r="BF128" s="51">
        <f>IF(U128="znížená",N128,0)</f>
        <v>0</v>
      </c>
      <c r="BG128" s="51">
        <f>IF(U128="zákl. prenesená",N128,0)</f>
        <v>0</v>
      </c>
      <c r="BH128" s="51">
        <f>IF(U128="zníž. prenesená",N128,0)</f>
        <v>0</v>
      </c>
      <c r="BI128" s="51">
        <f>IF(U128="nulová",N128,0)</f>
        <v>0</v>
      </c>
      <c r="BJ128" s="10" t="s">
        <v>69</v>
      </c>
      <c r="BK128" s="107">
        <f>ROUND(L128*K128,3)</f>
        <v>0</v>
      </c>
      <c r="BL128" s="10" t="s">
        <v>95</v>
      </c>
      <c r="BM128" s="10" t="s">
        <v>108</v>
      </c>
    </row>
    <row r="129" spans="2:65" s="5" customFormat="1" ht="29.85" customHeight="1" x14ac:dyDescent="0.3">
      <c r="B129" s="89"/>
      <c r="C129" s="90"/>
      <c r="D129" s="99" t="s">
        <v>63</v>
      </c>
      <c r="E129" s="99"/>
      <c r="F129" s="99"/>
      <c r="G129" s="99"/>
      <c r="H129" s="99"/>
      <c r="I129" s="99"/>
      <c r="J129" s="99"/>
      <c r="K129" s="99"/>
      <c r="L129" s="99"/>
      <c r="M129" s="99"/>
      <c r="N129" s="127">
        <f>BK129</f>
        <v>0</v>
      </c>
      <c r="O129" s="128"/>
      <c r="P129" s="128"/>
      <c r="Q129" s="128"/>
      <c r="R129" s="92"/>
      <c r="T129" s="93"/>
      <c r="U129" s="90"/>
      <c r="V129" s="90"/>
      <c r="W129" s="94">
        <f>SUM(W130:W136)</f>
        <v>0</v>
      </c>
      <c r="X129" s="90"/>
      <c r="Y129" s="94">
        <f>SUM(Y130:Y136)</f>
        <v>235.39427466000001</v>
      </c>
      <c r="Z129" s="90"/>
      <c r="AA129" s="95">
        <f>SUM(AA130:AA136)</f>
        <v>0</v>
      </c>
      <c r="AR129" s="96" t="s">
        <v>42</v>
      </c>
      <c r="AT129" s="97" t="s">
        <v>40</v>
      </c>
      <c r="AU129" s="97" t="s">
        <v>42</v>
      </c>
      <c r="AY129" s="96" t="s">
        <v>90</v>
      </c>
      <c r="BK129" s="98">
        <f>SUM(BK130:BK136)</f>
        <v>0</v>
      </c>
    </row>
    <row r="130" spans="2:65" s="1" customFormat="1" ht="44.25" customHeight="1" x14ac:dyDescent="0.3">
      <c r="B130" s="71"/>
      <c r="C130" s="100" t="s">
        <v>109</v>
      </c>
      <c r="D130" s="100" t="s">
        <v>91</v>
      </c>
      <c r="E130" s="101" t="s">
        <v>110</v>
      </c>
      <c r="F130" s="118" t="s">
        <v>111</v>
      </c>
      <c r="G130" s="118"/>
      <c r="H130" s="118"/>
      <c r="I130" s="118"/>
      <c r="J130" s="102" t="s">
        <v>94</v>
      </c>
      <c r="K130" s="103">
        <v>606.6</v>
      </c>
      <c r="L130" s="119">
        <v>0</v>
      </c>
      <c r="M130" s="119"/>
      <c r="N130" s="120">
        <f t="shared" ref="N130:N136" si="5">ROUND(L130*K130,3)</f>
        <v>0</v>
      </c>
      <c r="O130" s="120"/>
      <c r="P130" s="120"/>
      <c r="Q130" s="120"/>
      <c r="R130" s="74"/>
      <c r="T130" s="104" t="s">
        <v>1</v>
      </c>
      <c r="U130" s="27" t="s">
        <v>26</v>
      </c>
      <c r="V130" s="23"/>
      <c r="W130" s="105">
        <f t="shared" ref="W130:W136" si="6">V130*K130</f>
        <v>0</v>
      </c>
      <c r="X130" s="105">
        <v>0.15765000000000001</v>
      </c>
      <c r="Y130" s="105">
        <f t="shared" ref="Y130:Y136" si="7">X130*K130</f>
        <v>95.630490000000009</v>
      </c>
      <c r="Z130" s="105">
        <v>0</v>
      </c>
      <c r="AA130" s="106">
        <f t="shared" ref="AA130:AA136" si="8">Z130*K130</f>
        <v>0</v>
      </c>
      <c r="AR130" s="10" t="s">
        <v>95</v>
      </c>
      <c r="AT130" s="10" t="s">
        <v>91</v>
      </c>
      <c r="AU130" s="10" t="s">
        <v>69</v>
      </c>
      <c r="AY130" s="10" t="s">
        <v>90</v>
      </c>
      <c r="BE130" s="51">
        <f t="shared" ref="BE130:BE136" si="9">IF(U130="základná",N130,0)</f>
        <v>0</v>
      </c>
      <c r="BF130" s="51">
        <f t="shared" ref="BF130:BF136" si="10">IF(U130="znížená",N130,0)</f>
        <v>0</v>
      </c>
      <c r="BG130" s="51">
        <f t="shared" ref="BG130:BG136" si="11">IF(U130="zákl. prenesená",N130,0)</f>
        <v>0</v>
      </c>
      <c r="BH130" s="51">
        <f t="shared" ref="BH130:BH136" si="12">IF(U130="zníž. prenesená",N130,0)</f>
        <v>0</v>
      </c>
      <c r="BI130" s="51">
        <f t="shared" ref="BI130:BI136" si="13">IF(U130="nulová",N130,0)</f>
        <v>0</v>
      </c>
      <c r="BJ130" s="10" t="s">
        <v>69</v>
      </c>
      <c r="BK130" s="107">
        <f t="shared" ref="BK130:BK136" si="14">ROUND(L130*K130,3)</f>
        <v>0</v>
      </c>
      <c r="BL130" s="10" t="s">
        <v>95</v>
      </c>
      <c r="BM130" s="10" t="s">
        <v>112</v>
      </c>
    </row>
    <row r="131" spans="2:65" s="1" customFormat="1" ht="31.5" customHeight="1" x14ac:dyDescent="0.3">
      <c r="B131" s="71"/>
      <c r="C131" s="100" t="s">
        <v>113</v>
      </c>
      <c r="D131" s="100" t="s">
        <v>91</v>
      </c>
      <c r="E131" s="101" t="s">
        <v>114</v>
      </c>
      <c r="F131" s="118" t="s">
        <v>115</v>
      </c>
      <c r="G131" s="118"/>
      <c r="H131" s="118"/>
      <c r="I131" s="118"/>
      <c r="J131" s="102" t="s">
        <v>116</v>
      </c>
      <c r="K131" s="103">
        <v>15.471</v>
      </c>
      <c r="L131" s="119">
        <v>0</v>
      </c>
      <c r="M131" s="119"/>
      <c r="N131" s="120">
        <f t="shared" si="5"/>
        <v>0</v>
      </c>
      <c r="O131" s="120"/>
      <c r="P131" s="120"/>
      <c r="Q131" s="120"/>
      <c r="R131" s="74"/>
      <c r="T131" s="104" t="s">
        <v>1</v>
      </c>
      <c r="U131" s="27" t="s">
        <v>26</v>
      </c>
      <c r="V131" s="23"/>
      <c r="W131" s="105">
        <f t="shared" si="6"/>
        <v>0</v>
      </c>
      <c r="X131" s="105">
        <v>0.17726</v>
      </c>
      <c r="Y131" s="105">
        <f t="shared" si="7"/>
        <v>2.7423894600000001</v>
      </c>
      <c r="Z131" s="105">
        <v>0</v>
      </c>
      <c r="AA131" s="106">
        <f t="shared" si="8"/>
        <v>0</v>
      </c>
      <c r="AR131" s="10" t="s">
        <v>95</v>
      </c>
      <c r="AT131" s="10" t="s">
        <v>91</v>
      </c>
      <c r="AU131" s="10" t="s">
        <v>69</v>
      </c>
      <c r="AY131" s="10" t="s">
        <v>90</v>
      </c>
      <c r="BE131" s="51">
        <f t="shared" si="9"/>
        <v>0</v>
      </c>
      <c r="BF131" s="51">
        <f t="shared" si="10"/>
        <v>0</v>
      </c>
      <c r="BG131" s="51">
        <f t="shared" si="11"/>
        <v>0</v>
      </c>
      <c r="BH131" s="51">
        <f t="shared" si="12"/>
        <v>0</v>
      </c>
      <c r="BI131" s="51">
        <f t="shared" si="13"/>
        <v>0</v>
      </c>
      <c r="BJ131" s="10" t="s">
        <v>69</v>
      </c>
      <c r="BK131" s="107">
        <f t="shared" si="14"/>
        <v>0</v>
      </c>
      <c r="BL131" s="10" t="s">
        <v>95</v>
      </c>
      <c r="BM131" s="10" t="s">
        <v>117</v>
      </c>
    </row>
    <row r="132" spans="2:65" s="1" customFormat="1" ht="31.5" customHeight="1" x14ac:dyDescent="0.3">
      <c r="B132" s="71"/>
      <c r="C132" s="100" t="s">
        <v>118</v>
      </c>
      <c r="D132" s="100" t="s">
        <v>91</v>
      </c>
      <c r="E132" s="101" t="s">
        <v>119</v>
      </c>
      <c r="F132" s="118" t="s">
        <v>120</v>
      </c>
      <c r="G132" s="118"/>
      <c r="H132" s="118"/>
      <c r="I132" s="118"/>
      <c r="J132" s="102" t="s">
        <v>116</v>
      </c>
      <c r="K132" s="103">
        <v>15.164999999999999</v>
      </c>
      <c r="L132" s="119">
        <v>0</v>
      </c>
      <c r="M132" s="119"/>
      <c r="N132" s="120">
        <f t="shared" si="5"/>
        <v>0</v>
      </c>
      <c r="O132" s="120"/>
      <c r="P132" s="120"/>
      <c r="Q132" s="120"/>
      <c r="R132" s="74"/>
      <c r="T132" s="104" t="s">
        <v>1</v>
      </c>
      <c r="U132" s="27" t="s">
        <v>26</v>
      </c>
      <c r="V132" s="23"/>
      <c r="W132" s="105">
        <f t="shared" si="6"/>
        <v>0</v>
      </c>
      <c r="X132" s="105">
        <v>0.19688</v>
      </c>
      <c r="Y132" s="105">
        <f t="shared" si="7"/>
        <v>2.9856851999999998</v>
      </c>
      <c r="Z132" s="105">
        <v>0</v>
      </c>
      <c r="AA132" s="106">
        <f t="shared" si="8"/>
        <v>0</v>
      </c>
      <c r="AR132" s="10" t="s">
        <v>95</v>
      </c>
      <c r="AT132" s="10" t="s">
        <v>91</v>
      </c>
      <c r="AU132" s="10" t="s">
        <v>69</v>
      </c>
      <c r="AY132" s="10" t="s">
        <v>90</v>
      </c>
      <c r="BE132" s="51">
        <f t="shared" si="9"/>
        <v>0</v>
      </c>
      <c r="BF132" s="51">
        <f t="shared" si="10"/>
        <v>0</v>
      </c>
      <c r="BG132" s="51">
        <f t="shared" si="11"/>
        <v>0</v>
      </c>
      <c r="BH132" s="51">
        <f t="shared" si="12"/>
        <v>0</v>
      </c>
      <c r="BI132" s="51">
        <f t="shared" si="13"/>
        <v>0</v>
      </c>
      <c r="BJ132" s="10" t="s">
        <v>69</v>
      </c>
      <c r="BK132" s="107">
        <f t="shared" si="14"/>
        <v>0</v>
      </c>
      <c r="BL132" s="10" t="s">
        <v>95</v>
      </c>
      <c r="BM132" s="10" t="s">
        <v>121</v>
      </c>
    </row>
    <row r="133" spans="2:65" s="1" customFormat="1" ht="31.5" customHeight="1" x14ac:dyDescent="0.3">
      <c r="B133" s="71"/>
      <c r="C133" s="100" t="s">
        <v>122</v>
      </c>
      <c r="D133" s="100" t="s">
        <v>91</v>
      </c>
      <c r="E133" s="101" t="s">
        <v>123</v>
      </c>
      <c r="F133" s="118" t="s">
        <v>124</v>
      </c>
      <c r="G133" s="118"/>
      <c r="H133" s="118"/>
      <c r="I133" s="118"/>
      <c r="J133" s="102" t="s">
        <v>94</v>
      </c>
      <c r="K133" s="103">
        <v>606.6</v>
      </c>
      <c r="L133" s="119">
        <v>0</v>
      </c>
      <c r="M133" s="119"/>
      <c r="N133" s="120">
        <f t="shared" si="5"/>
        <v>0</v>
      </c>
      <c r="O133" s="120"/>
      <c r="P133" s="120"/>
      <c r="Q133" s="120"/>
      <c r="R133" s="74"/>
      <c r="T133" s="104" t="s">
        <v>1</v>
      </c>
      <c r="U133" s="27" t="s">
        <v>26</v>
      </c>
      <c r="V133" s="23"/>
      <c r="W133" s="105">
        <f t="shared" si="6"/>
        <v>0</v>
      </c>
      <c r="X133" s="105">
        <v>0.15175</v>
      </c>
      <c r="Y133" s="105">
        <f t="shared" si="7"/>
        <v>92.051550000000006</v>
      </c>
      <c r="Z133" s="105">
        <v>0</v>
      </c>
      <c r="AA133" s="106">
        <f t="shared" si="8"/>
        <v>0</v>
      </c>
      <c r="AR133" s="10" t="s">
        <v>95</v>
      </c>
      <c r="AT133" s="10" t="s">
        <v>91</v>
      </c>
      <c r="AU133" s="10" t="s">
        <v>69</v>
      </c>
      <c r="AY133" s="10" t="s">
        <v>90</v>
      </c>
      <c r="BE133" s="51">
        <f t="shared" si="9"/>
        <v>0</v>
      </c>
      <c r="BF133" s="51">
        <f t="shared" si="10"/>
        <v>0</v>
      </c>
      <c r="BG133" s="51">
        <f t="shared" si="11"/>
        <v>0</v>
      </c>
      <c r="BH133" s="51">
        <f t="shared" si="12"/>
        <v>0</v>
      </c>
      <c r="BI133" s="51">
        <f t="shared" si="13"/>
        <v>0</v>
      </c>
      <c r="BJ133" s="10" t="s">
        <v>69</v>
      </c>
      <c r="BK133" s="107">
        <f t="shared" si="14"/>
        <v>0</v>
      </c>
      <c r="BL133" s="10" t="s">
        <v>95</v>
      </c>
      <c r="BM133" s="10" t="s">
        <v>125</v>
      </c>
    </row>
    <row r="134" spans="2:65" s="1" customFormat="1" ht="57" customHeight="1" x14ac:dyDescent="0.3">
      <c r="B134" s="71"/>
      <c r="C134" s="100" t="s">
        <v>126</v>
      </c>
      <c r="D134" s="100" t="s">
        <v>91</v>
      </c>
      <c r="E134" s="101" t="s">
        <v>127</v>
      </c>
      <c r="F134" s="118" t="s">
        <v>128</v>
      </c>
      <c r="G134" s="118"/>
      <c r="H134" s="118"/>
      <c r="I134" s="118"/>
      <c r="J134" s="102" t="s">
        <v>129</v>
      </c>
      <c r="K134" s="103">
        <v>1</v>
      </c>
      <c r="L134" s="119">
        <v>0</v>
      </c>
      <c r="M134" s="119"/>
      <c r="N134" s="120">
        <f t="shared" si="5"/>
        <v>0</v>
      </c>
      <c r="O134" s="120"/>
      <c r="P134" s="120"/>
      <c r="Q134" s="120"/>
      <c r="R134" s="74"/>
      <c r="T134" s="104" t="s">
        <v>1</v>
      </c>
      <c r="U134" s="27" t="s">
        <v>26</v>
      </c>
      <c r="V134" s="23"/>
      <c r="W134" s="105">
        <f t="shared" si="6"/>
        <v>0</v>
      </c>
      <c r="X134" s="105">
        <v>6.8099999999999994E-2</v>
      </c>
      <c r="Y134" s="105">
        <f t="shared" si="7"/>
        <v>6.8099999999999994E-2</v>
      </c>
      <c r="Z134" s="105">
        <v>0</v>
      </c>
      <c r="AA134" s="106">
        <f t="shared" si="8"/>
        <v>0</v>
      </c>
      <c r="AR134" s="10" t="s">
        <v>95</v>
      </c>
      <c r="AT134" s="10" t="s">
        <v>91</v>
      </c>
      <c r="AU134" s="10" t="s">
        <v>69</v>
      </c>
      <c r="AY134" s="10" t="s">
        <v>90</v>
      </c>
      <c r="BE134" s="51">
        <f t="shared" si="9"/>
        <v>0</v>
      </c>
      <c r="BF134" s="51">
        <f t="shared" si="10"/>
        <v>0</v>
      </c>
      <c r="BG134" s="51">
        <f t="shared" si="11"/>
        <v>0</v>
      </c>
      <c r="BH134" s="51">
        <f t="shared" si="12"/>
        <v>0</v>
      </c>
      <c r="BI134" s="51">
        <f t="shared" si="13"/>
        <v>0</v>
      </c>
      <c r="BJ134" s="10" t="s">
        <v>69</v>
      </c>
      <c r="BK134" s="107">
        <f t="shared" si="14"/>
        <v>0</v>
      </c>
      <c r="BL134" s="10" t="s">
        <v>95</v>
      </c>
      <c r="BM134" s="10" t="s">
        <v>130</v>
      </c>
    </row>
    <row r="135" spans="2:65" s="1" customFormat="1" ht="44.25" customHeight="1" x14ac:dyDescent="0.3">
      <c r="B135" s="71"/>
      <c r="C135" s="100" t="s">
        <v>131</v>
      </c>
      <c r="D135" s="100" t="s">
        <v>91</v>
      </c>
      <c r="E135" s="101" t="s">
        <v>132</v>
      </c>
      <c r="F135" s="118" t="s">
        <v>133</v>
      </c>
      <c r="G135" s="118"/>
      <c r="H135" s="118"/>
      <c r="I135" s="118"/>
      <c r="J135" s="102" t="s">
        <v>94</v>
      </c>
      <c r="K135" s="103">
        <v>606.6</v>
      </c>
      <c r="L135" s="119">
        <v>0</v>
      </c>
      <c r="M135" s="119"/>
      <c r="N135" s="120">
        <f t="shared" si="5"/>
        <v>0</v>
      </c>
      <c r="O135" s="120"/>
      <c r="P135" s="120"/>
      <c r="Q135" s="120"/>
      <c r="R135" s="74"/>
      <c r="T135" s="104" t="s">
        <v>1</v>
      </c>
      <c r="U135" s="27" t="s">
        <v>26</v>
      </c>
      <c r="V135" s="23"/>
      <c r="W135" s="105">
        <f t="shared" si="6"/>
        <v>0</v>
      </c>
      <c r="X135" s="105">
        <v>6.8099999999999994E-2</v>
      </c>
      <c r="Y135" s="105">
        <f t="shared" si="7"/>
        <v>41.309459999999994</v>
      </c>
      <c r="Z135" s="105">
        <v>0</v>
      </c>
      <c r="AA135" s="106">
        <f t="shared" si="8"/>
        <v>0</v>
      </c>
      <c r="AR135" s="10" t="s">
        <v>95</v>
      </c>
      <c r="AT135" s="10" t="s">
        <v>91</v>
      </c>
      <c r="AU135" s="10" t="s">
        <v>69</v>
      </c>
      <c r="AY135" s="10" t="s">
        <v>90</v>
      </c>
      <c r="BE135" s="51">
        <f t="shared" si="9"/>
        <v>0</v>
      </c>
      <c r="BF135" s="51">
        <f t="shared" si="10"/>
        <v>0</v>
      </c>
      <c r="BG135" s="51">
        <f t="shared" si="11"/>
        <v>0</v>
      </c>
      <c r="BH135" s="51">
        <f t="shared" si="12"/>
        <v>0</v>
      </c>
      <c r="BI135" s="51">
        <f t="shared" si="13"/>
        <v>0</v>
      </c>
      <c r="BJ135" s="10" t="s">
        <v>69</v>
      </c>
      <c r="BK135" s="107">
        <f t="shared" si="14"/>
        <v>0</v>
      </c>
      <c r="BL135" s="10" t="s">
        <v>95</v>
      </c>
      <c r="BM135" s="10" t="s">
        <v>134</v>
      </c>
    </row>
    <row r="136" spans="2:65" s="1" customFormat="1" ht="22.5" customHeight="1" x14ac:dyDescent="0.3">
      <c r="B136" s="71"/>
      <c r="C136" s="108" t="s">
        <v>135</v>
      </c>
      <c r="D136" s="108" t="s">
        <v>136</v>
      </c>
      <c r="E136" s="109" t="s">
        <v>137</v>
      </c>
      <c r="F136" s="129" t="s">
        <v>138</v>
      </c>
      <c r="G136" s="129"/>
      <c r="H136" s="129"/>
      <c r="I136" s="129"/>
      <c r="J136" s="110" t="s">
        <v>94</v>
      </c>
      <c r="K136" s="111">
        <v>606.6</v>
      </c>
      <c r="L136" s="130">
        <v>0</v>
      </c>
      <c r="M136" s="130"/>
      <c r="N136" s="131">
        <f t="shared" si="5"/>
        <v>0</v>
      </c>
      <c r="O136" s="120"/>
      <c r="P136" s="120"/>
      <c r="Q136" s="120"/>
      <c r="R136" s="74"/>
      <c r="T136" s="104" t="s">
        <v>1</v>
      </c>
      <c r="U136" s="27" t="s">
        <v>26</v>
      </c>
      <c r="V136" s="23"/>
      <c r="W136" s="105">
        <f t="shared" si="6"/>
        <v>0</v>
      </c>
      <c r="X136" s="105">
        <v>1E-3</v>
      </c>
      <c r="Y136" s="105">
        <f t="shared" si="7"/>
        <v>0.60660000000000003</v>
      </c>
      <c r="Z136" s="105">
        <v>0</v>
      </c>
      <c r="AA136" s="106">
        <f t="shared" si="8"/>
        <v>0</v>
      </c>
      <c r="AR136" s="10" t="s">
        <v>122</v>
      </c>
      <c r="AT136" s="10" t="s">
        <v>136</v>
      </c>
      <c r="AU136" s="10" t="s">
        <v>69</v>
      </c>
      <c r="AY136" s="10" t="s">
        <v>90</v>
      </c>
      <c r="BE136" s="51">
        <f t="shared" si="9"/>
        <v>0</v>
      </c>
      <c r="BF136" s="51">
        <f t="shared" si="10"/>
        <v>0</v>
      </c>
      <c r="BG136" s="51">
        <f t="shared" si="11"/>
        <v>0</v>
      </c>
      <c r="BH136" s="51">
        <f t="shared" si="12"/>
        <v>0</v>
      </c>
      <c r="BI136" s="51">
        <f t="shared" si="13"/>
        <v>0</v>
      </c>
      <c r="BJ136" s="10" t="s">
        <v>69</v>
      </c>
      <c r="BK136" s="107">
        <f t="shared" si="14"/>
        <v>0</v>
      </c>
      <c r="BL136" s="10" t="s">
        <v>95</v>
      </c>
      <c r="BM136" s="10" t="s">
        <v>139</v>
      </c>
    </row>
    <row r="137" spans="2:65" s="5" customFormat="1" ht="29.85" customHeight="1" x14ac:dyDescent="0.3">
      <c r="B137" s="89"/>
      <c r="C137" s="90"/>
      <c r="D137" s="99" t="s">
        <v>64</v>
      </c>
      <c r="E137" s="99"/>
      <c r="F137" s="99"/>
      <c r="G137" s="99"/>
      <c r="H137" s="99"/>
      <c r="I137" s="99"/>
      <c r="J137" s="99"/>
      <c r="K137" s="99"/>
      <c r="L137" s="99"/>
      <c r="M137" s="99"/>
      <c r="N137" s="127">
        <f>BK137</f>
        <v>0</v>
      </c>
      <c r="O137" s="128"/>
      <c r="P137" s="128"/>
      <c r="Q137" s="128"/>
      <c r="R137" s="92"/>
      <c r="T137" s="93"/>
      <c r="U137" s="90"/>
      <c r="V137" s="90"/>
      <c r="W137" s="94">
        <f>SUM(W138:W140)</f>
        <v>0</v>
      </c>
      <c r="X137" s="90"/>
      <c r="Y137" s="94">
        <f>SUM(Y138:Y140)</f>
        <v>0</v>
      </c>
      <c r="Z137" s="90"/>
      <c r="AA137" s="95">
        <f>SUM(AA138:AA140)</f>
        <v>4.5373679999999998</v>
      </c>
      <c r="AR137" s="96" t="s">
        <v>42</v>
      </c>
      <c r="AT137" s="97" t="s">
        <v>40</v>
      </c>
      <c r="AU137" s="97" t="s">
        <v>42</v>
      </c>
      <c r="AY137" s="96" t="s">
        <v>90</v>
      </c>
      <c r="BK137" s="98">
        <f>SUM(BK138:BK140)</f>
        <v>0</v>
      </c>
    </row>
    <row r="138" spans="2:65" s="1" customFormat="1" ht="31.5" customHeight="1" x14ac:dyDescent="0.3">
      <c r="B138" s="71"/>
      <c r="C138" s="100" t="s">
        <v>140</v>
      </c>
      <c r="D138" s="100" t="s">
        <v>91</v>
      </c>
      <c r="E138" s="101" t="s">
        <v>141</v>
      </c>
      <c r="F138" s="118" t="s">
        <v>142</v>
      </c>
      <c r="G138" s="118"/>
      <c r="H138" s="118"/>
      <c r="I138" s="118"/>
      <c r="J138" s="102" t="s">
        <v>116</v>
      </c>
      <c r="K138" s="103">
        <v>24.263999999999999</v>
      </c>
      <c r="L138" s="119">
        <v>0</v>
      </c>
      <c r="M138" s="119"/>
      <c r="N138" s="120">
        <f>ROUND(L138*K138,3)</f>
        <v>0</v>
      </c>
      <c r="O138" s="120"/>
      <c r="P138" s="120"/>
      <c r="Q138" s="120"/>
      <c r="R138" s="74"/>
      <c r="T138" s="104" t="s">
        <v>1</v>
      </c>
      <c r="U138" s="27" t="s">
        <v>26</v>
      </c>
      <c r="V138" s="23"/>
      <c r="W138" s="105">
        <f>V138*K138</f>
        <v>0</v>
      </c>
      <c r="X138" s="105">
        <v>0</v>
      </c>
      <c r="Y138" s="105">
        <f>X138*K138</f>
        <v>0</v>
      </c>
      <c r="Z138" s="105">
        <v>0.187</v>
      </c>
      <c r="AA138" s="106">
        <f>Z138*K138</f>
        <v>4.5373679999999998</v>
      </c>
      <c r="AR138" s="10" t="s">
        <v>95</v>
      </c>
      <c r="AT138" s="10" t="s">
        <v>91</v>
      </c>
      <c r="AU138" s="10" t="s">
        <v>69</v>
      </c>
      <c r="AY138" s="10" t="s">
        <v>90</v>
      </c>
      <c r="BE138" s="51">
        <f>IF(U138="základná",N138,0)</f>
        <v>0</v>
      </c>
      <c r="BF138" s="51">
        <f>IF(U138="znížená",N138,0)</f>
        <v>0</v>
      </c>
      <c r="BG138" s="51">
        <f>IF(U138="zákl. prenesená",N138,0)</f>
        <v>0</v>
      </c>
      <c r="BH138" s="51">
        <f>IF(U138="zníž. prenesená",N138,0)</f>
        <v>0</v>
      </c>
      <c r="BI138" s="51">
        <f>IF(U138="nulová",N138,0)</f>
        <v>0</v>
      </c>
      <c r="BJ138" s="10" t="s">
        <v>69</v>
      </c>
      <c r="BK138" s="107">
        <f>ROUND(L138*K138,3)</f>
        <v>0</v>
      </c>
      <c r="BL138" s="10" t="s">
        <v>95</v>
      </c>
      <c r="BM138" s="10" t="s">
        <v>143</v>
      </c>
    </row>
    <row r="139" spans="2:65" s="1" customFormat="1" ht="22.5" customHeight="1" x14ac:dyDescent="0.3">
      <c r="B139" s="71"/>
      <c r="C139" s="100" t="s">
        <v>144</v>
      </c>
      <c r="D139" s="100" t="s">
        <v>91</v>
      </c>
      <c r="E139" s="101" t="s">
        <v>145</v>
      </c>
      <c r="F139" s="118" t="s">
        <v>146</v>
      </c>
      <c r="G139" s="118"/>
      <c r="H139" s="118"/>
      <c r="I139" s="118"/>
      <c r="J139" s="102" t="s">
        <v>116</v>
      </c>
      <c r="K139" s="103">
        <v>24.263999999999999</v>
      </c>
      <c r="L139" s="119">
        <v>0</v>
      </c>
      <c r="M139" s="119"/>
      <c r="N139" s="120">
        <f>ROUND(L139*K139,3)</f>
        <v>0</v>
      </c>
      <c r="O139" s="120"/>
      <c r="P139" s="120"/>
      <c r="Q139" s="120"/>
      <c r="R139" s="74"/>
      <c r="T139" s="104" t="s">
        <v>1</v>
      </c>
      <c r="U139" s="27" t="s">
        <v>26</v>
      </c>
      <c r="V139" s="23"/>
      <c r="W139" s="105">
        <f>V139*K139</f>
        <v>0</v>
      </c>
      <c r="X139" s="105">
        <v>0</v>
      </c>
      <c r="Y139" s="105">
        <f>X139*K139</f>
        <v>0</v>
      </c>
      <c r="Z139" s="105">
        <v>0</v>
      </c>
      <c r="AA139" s="106">
        <f>Z139*K139</f>
        <v>0</v>
      </c>
      <c r="AR139" s="10" t="s">
        <v>95</v>
      </c>
      <c r="AT139" s="10" t="s">
        <v>91</v>
      </c>
      <c r="AU139" s="10" t="s">
        <v>69</v>
      </c>
      <c r="AY139" s="10" t="s">
        <v>90</v>
      </c>
      <c r="BE139" s="51">
        <f>IF(U139="základná",N139,0)</f>
        <v>0</v>
      </c>
      <c r="BF139" s="51">
        <f>IF(U139="znížená",N139,0)</f>
        <v>0</v>
      </c>
      <c r="BG139" s="51">
        <f>IF(U139="zákl. prenesená",N139,0)</f>
        <v>0</v>
      </c>
      <c r="BH139" s="51">
        <f>IF(U139="zníž. prenesená",N139,0)</f>
        <v>0</v>
      </c>
      <c r="BI139" s="51">
        <f>IF(U139="nulová",N139,0)</f>
        <v>0</v>
      </c>
      <c r="BJ139" s="10" t="s">
        <v>69</v>
      </c>
      <c r="BK139" s="107">
        <f>ROUND(L139*K139,3)</f>
        <v>0</v>
      </c>
      <c r="BL139" s="10" t="s">
        <v>95</v>
      </c>
      <c r="BM139" s="10" t="s">
        <v>147</v>
      </c>
    </row>
    <row r="140" spans="2:65" s="1" customFormat="1" ht="22.5" customHeight="1" x14ac:dyDescent="0.3">
      <c r="B140" s="71"/>
      <c r="C140" s="100" t="s">
        <v>148</v>
      </c>
      <c r="D140" s="100" t="s">
        <v>91</v>
      </c>
      <c r="E140" s="101" t="s">
        <v>149</v>
      </c>
      <c r="F140" s="118" t="s">
        <v>150</v>
      </c>
      <c r="G140" s="118"/>
      <c r="H140" s="118"/>
      <c r="I140" s="118"/>
      <c r="J140" s="102" t="s">
        <v>116</v>
      </c>
      <c r="K140" s="103">
        <v>24.263999999999999</v>
      </c>
      <c r="L140" s="119">
        <v>0</v>
      </c>
      <c r="M140" s="119"/>
      <c r="N140" s="120">
        <f>ROUND(L140*K140,3)</f>
        <v>0</v>
      </c>
      <c r="O140" s="120"/>
      <c r="P140" s="120"/>
      <c r="Q140" s="120"/>
      <c r="R140" s="74"/>
      <c r="T140" s="104" t="s">
        <v>1</v>
      </c>
      <c r="U140" s="27" t="s">
        <v>26</v>
      </c>
      <c r="V140" s="23"/>
      <c r="W140" s="105">
        <f>V140*K140</f>
        <v>0</v>
      </c>
      <c r="X140" s="105">
        <v>0</v>
      </c>
      <c r="Y140" s="105">
        <f>X140*K140</f>
        <v>0</v>
      </c>
      <c r="Z140" s="105">
        <v>0</v>
      </c>
      <c r="AA140" s="106">
        <f>Z140*K140</f>
        <v>0</v>
      </c>
      <c r="AR140" s="10" t="s">
        <v>95</v>
      </c>
      <c r="AT140" s="10" t="s">
        <v>91</v>
      </c>
      <c r="AU140" s="10" t="s">
        <v>69</v>
      </c>
      <c r="AY140" s="10" t="s">
        <v>90</v>
      </c>
      <c r="BE140" s="51">
        <f>IF(U140="základná",N140,0)</f>
        <v>0</v>
      </c>
      <c r="BF140" s="51">
        <f>IF(U140="znížená",N140,0)</f>
        <v>0</v>
      </c>
      <c r="BG140" s="51">
        <f>IF(U140="zákl. prenesená",N140,0)</f>
        <v>0</v>
      </c>
      <c r="BH140" s="51">
        <f>IF(U140="zníž. prenesená",N140,0)</f>
        <v>0</v>
      </c>
      <c r="BI140" s="51">
        <f>IF(U140="nulová",N140,0)</f>
        <v>0</v>
      </c>
      <c r="BJ140" s="10" t="s">
        <v>69</v>
      </c>
      <c r="BK140" s="107">
        <f>ROUND(L140*K140,3)</f>
        <v>0</v>
      </c>
      <c r="BL140" s="10" t="s">
        <v>95</v>
      </c>
      <c r="BM140" s="10" t="s">
        <v>151</v>
      </c>
    </row>
    <row r="141" spans="2:65" s="5" customFormat="1" ht="29.85" customHeight="1" x14ac:dyDescent="0.3">
      <c r="B141" s="89"/>
      <c r="C141" s="90"/>
      <c r="D141" s="99" t="s">
        <v>65</v>
      </c>
      <c r="E141" s="99"/>
      <c r="F141" s="99"/>
      <c r="G141" s="99"/>
      <c r="H141" s="99"/>
      <c r="I141" s="99"/>
      <c r="J141" s="99"/>
      <c r="K141" s="99"/>
      <c r="L141" s="99"/>
      <c r="M141" s="99"/>
      <c r="N141" s="127">
        <f>BK141</f>
        <v>0</v>
      </c>
      <c r="O141" s="128"/>
      <c r="P141" s="128"/>
      <c r="Q141" s="128"/>
      <c r="R141" s="92"/>
      <c r="T141" s="93"/>
      <c r="U141" s="90"/>
      <c r="V141" s="90"/>
      <c r="W141" s="94">
        <f>SUM(W142:W143)</f>
        <v>0</v>
      </c>
      <c r="X141" s="90"/>
      <c r="Y141" s="94">
        <f>SUM(Y142:Y143)</f>
        <v>0</v>
      </c>
      <c r="Z141" s="90"/>
      <c r="AA141" s="95">
        <f>SUM(AA142:AA143)</f>
        <v>0</v>
      </c>
      <c r="AR141" s="96" t="s">
        <v>42</v>
      </c>
      <c r="AT141" s="97" t="s">
        <v>40</v>
      </c>
      <c r="AU141" s="97" t="s">
        <v>42</v>
      </c>
      <c r="AY141" s="96" t="s">
        <v>90</v>
      </c>
      <c r="BK141" s="98">
        <f>SUM(BK142:BK143)</f>
        <v>0</v>
      </c>
    </row>
    <row r="142" spans="2:65" s="1" customFormat="1" ht="31.5" customHeight="1" x14ac:dyDescent="0.3">
      <c r="B142" s="71"/>
      <c r="C142" s="100" t="s">
        <v>152</v>
      </c>
      <c r="D142" s="100" t="s">
        <v>91</v>
      </c>
      <c r="E142" s="101" t="s">
        <v>153</v>
      </c>
      <c r="F142" s="118" t="s">
        <v>154</v>
      </c>
      <c r="G142" s="118"/>
      <c r="H142" s="118"/>
      <c r="I142" s="118"/>
      <c r="J142" s="102" t="s">
        <v>155</v>
      </c>
      <c r="K142" s="103">
        <v>1</v>
      </c>
      <c r="L142" s="119">
        <v>0</v>
      </c>
      <c r="M142" s="119"/>
      <c r="N142" s="120">
        <f>ROUND(L142*K142,3)</f>
        <v>0</v>
      </c>
      <c r="O142" s="120"/>
      <c r="P142" s="120"/>
      <c r="Q142" s="120"/>
      <c r="R142" s="74"/>
      <c r="T142" s="104" t="s">
        <v>1</v>
      </c>
      <c r="U142" s="27" t="s">
        <v>26</v>
      </c>
      <c r="V142" s="23"/>
      <c r="W142" s="105">
        <f>V142*K142</f>
        <v>0</v>
      </c>
      <c r="X142" s="105">
        <v>0</v>
      </c>
      <c r="Y142" s="105">
        <f>X142*K142</f>
        <v>0</v>
      </c>
      <c r="Z142" s="105">
        <v>0</v>
      </c>
      <c r="AA142" s="106">
        <f>Z142*K142</f>
        <v>0</v>
      </c>
      <c r="AR142" s="10" t="s">
        <v>95</v>
      </c>
      <c r="AT142" s="10" t="s">
        <v>91</v>
      </c>
      <c r="AU142" s="10" t="s">
        <v>69</v>
      </c>
      <c r="AY142" s="10" t="s">
        <v>90</v>
      </c>
      <c r="BE142" s="51">
        <f>IF(U142="základná",N142,0)</f>
        <v>0</v>
      </c>
      <c r="BF142" s="51">
        <f>IF(U142="znížená",N142,0)</f>
        <v>0</v>
      </c>
      <c r="BG142" s="51">
        <f>IF(U142="zákl. prenesená",N142,0)</f>
        <v>0</v>
      </c>
      <c r="BH142" s="51">
        <f>IF(U142="zníž. prenesená",N142,0)</f>
        <v>0</v>
      </c>
      <c r="BI142" s="51">
        <f>IF(U142="nulová",N142,0)</f>
        <v>0</v>
      </c>
      <c r="BJ142" s="10" t="s">
        <v>69</v>
      </c>
      <c r="BK142" s="107">
        <f>ROUND(L142*K142,3)</f>
        <v>0</v>
      </c>
      <c r="BL142" s="10" t="s">
        <v>95</v>
      </c>
      <c r="BM142" s="10" t="s">
        <v>156</v>
      </c>
    </row>
    <row r="143" spans="2:65" s="1" customFormat="1" ht="31.5" customHeight="1" x14ac:dyDescent="0.3">
      <c r="B143" s="71"/>
      <c r="C143" s="100" t="s">
        <v>157</v>
      </c>
      <c r="D143" s="100" t="s">
        <v>91</v>
      </c>
      <c r="E143" s="101" t="s">
        <v>158</v>
      </c>
      <c r="F143" s="118" t="s">
        <v>159</v>
      </c>
      <c r="G143" s="118"/>
      <c r="H143" s="118"/>
      <c r="I143" s="118"/>
      <c r="J143" s="102" t="s">
        <v>129</v>
      </c>
      <c r="K143" s="103">
        <v>1</v>
      </c>
      <c r="L143" s="119">
        <v>0</v>
      </c>
      <c r="M143" s="119"/>
      <c r="N143" s="120">
        <f>ROUND(L143*K143,3)</f>
        <v>0</v>
      </c>
      <c r="O143" s="120"/>
      <c r="P143" s="120"/>
      <c r="Q143" s="120"/>
      <c r="R143" s="74"/>
      <c r="T143" s="104" t="s">
        <v>1</v>
      </c>
      <c r="U143" s="27" t="s">
        <v>26</v>
      </c>
      <c r="V143" s="23"/>
      <c r="W143" s="105">
        <f>V143*K143</f>
        <v>0</v>
      </c>
      <c r="X143" s="105">
        <v>0</v>
      </c>
      <c r="Y143" s="105">
        <f>X143*K143</f>
        <v>0</v>
      </c>
      <c r="Z143" s="105">
        <v>0</v>
      </c>
      <c r="AA143" s="106">
        <f>Z143*K143</f>
        <v>0</v>
      </c>
      <c r="AR143" s="10" t="s">
        <v>95</v>
      </c>
      <c r="AT143" s="10" t="s">
        <v>91</v>
      </c>
      <c r="AU143" s="10" t="s">
        <v>69</v>
      </c>
      <c r="AY143" s="10" t="s">
        <v>90</v>
      </c>
      <c r="BE143" s="51">
        <f>IF(U143="základná",N143,0)</f>
        <v>0</v>
      </c>
      <c r="BF143" s="51">
        <f>IF(U143="znížená",N143,0)</f>
        <v>0</v>
      </c>
      <c r="BG143" s="51">
        <f>IF(U143="zákl. prenesená",N143,0)</f>
        <v>0</v>
      </c>
      <c r="BH143" s="51">
        <f>IF(U143="zníž. prenesená",N143,0)</f>
        <v>0</v>
      </c>
      <c r="BI143" s="51">
        <f>IF(U143="nulová",N143,0)</f>
        <v>0</v>
      </c>
      <c r="BJ143" s="10" t="s">
        <v>69</v>
      </c>
      <c r="BK143" s="107">
        <f>ROUND(L143*K143,3)</f>
        <v>0</v>
      </c>
      <c r="BL143" s="10" t="s">
        <v>95</v>
      </c>
      <c r="BM143" s="10" t="s">
        <v>160</v>
      </c>
    </row>
    <row r="144" spans="2:65" s="1" customFormat="1" ht="49.9" customHeight="1" x14ac:dyDescent="0.35">
      <c r="B144" s="22"/>
      <c r="C144" s="23"/>
      <c r="D144" s="91" t="s">
        <v>161</v>
      </c>
      <c r="E144" s="23"/>
      <c r="F144" s="23"/>
      <c r="G144" s="23"/>
      <c r="H144" s="23"/>
      <c r="I144" s="23"/>
      <c r="J144" s="23"/>
      <c r="K144" s="23"/>
      <c r="L144" s="23"/>
      <c r="M144" s="23"/>
      <c r="N144" s="113">
        <f>BK144</f>
        <v>0</v>
      </c>
      <c r="O144" s="114"/>
      <c r="P144" s="114"/>
      <c r="Q144" s="114"/>
      <c r="R144" s="24"/>
      <c r="T144" s="112"/>
      <c r="U144" s="34"/>
      <c r="V144" s="34"/>
      <c r="W144" s="34"/>
      <c r="X144" s="34"/>
      <c r="Y144" s="34"/>
      <c r="Z144" s="34"/>
      <c r="AA144" s="36"/>
      <c r="AT144" s="10" t="s">
        <v>40</v>
      </c>
      <c r="AU144" s="10" t="s">
        <v>41</v>
      </c>
      <c r="AY144" s="10" t="s">
        <v>162</v>
      </c>
      <c r="BK144" s="107">
        <v>0</v>
      </c>
    </row>
    <row r="145" spans="2:18" s="1" customFormat="1" ht="6.95" customHeight="1" x14ac:dyDescent="0.3">
      <c r="B145" s="37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9"/>
    </row>
  </sheetData>
  <mergeCells count="12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L125:M125"/>
    <mergeCell ref="N125:Q125"/>
    <mergeCell ref="F127:I127"/>
    <mergeCell ref="L127:M127"/>
    <mergeCell ref="N127:Q127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N135:Q135"/>
    <mergeCell ref="F136:I136"/>
    <mergeCell ref="L136:M136"/>
    <mergeCell ref="N136:Q136"/>
    <mergeCell ref="F138:I138"/>
    <mergeCell ref="L138:M138"/>
    <mergeCell ref="N138:Q138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N144:Q144"/>
    <mergeCell ref="H1:K1"/>
    <mergeCell ref="S2:AC2"/>
    <mergeCell ref="F143:I143"/>
    <mergeCell ref="L143:M143"/>
    <mergeCell ref="N143:Q143"/>
    <mergeCell ref="N121:Q121"/>
    <mergeCell ref="N122:Q122"/>
    <mergeCell ref="N123:Q123"/>
    <mergeCell ref="N126:Q126"/>
    <mergeCell ref="N129:Q129"/>
    <mergeCell ref="N137:Q137"/>
    <mergeCell ref="N141:Q141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F135:I135"/>
    <mergeCell ref="L135:M135"/>
  </mergeCells>
  <hyperlinks>
    <hyperlink ref="F1:G1" location="C2" display="1) Krycí list rozpočtu"/>
    <hyperlink ref="H1:K1" location="C86" display="2) Rekapitulácia rozpočtu"/>
    <hyperlink ref="L1" location="C12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Multifunkčné...</vt:lpstr>
      <vt:lpstr>Multifunkčné...!Názvy_tlače</vt:lpstr>
      <vt:lpstr>Multifunkčné...!Oblasť_tlače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Rozenberg Vladimír Ing.</dc:creator>
  <cp:lastModifiedBy>Ridzoňová Dana</cp:lastModifiedBy>
  <cp:lastPrinted>2019-11-19T15:27:43Z</cp:lastPrinted>
  <dcterms:created xsi:type="dcterms:W3CDTF">2019-11-19T15:17:22Z</dcterms:created>
  <dcterms:modified xsi:type="dcterms:W3CDTF">2019-11-20T12:47:46Z</dcterms:modified>
</cp:coreProperties>
</file>